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ylvain/Desktop/TARIFS/"/>
    </mc:Choice>
  </mc:AlternateContent>
  <xr:revisionPtr revIDLastSave="0" documentId="13_ncr:1_{2F23C8FF-A7D3-9E4C-8F75-86A2007BA905}" xr6:coauthVersionLast="47" xr6:coauthVersionMax="47" xr10:uidLastSave="{00000000-0000-0000-0000-000000000000}"/>
  <bookViews>
    <workbookView xWindow="19720" yWindow="0" windowWidth="25080" windowHeight="25200" xr2:uid="{00000000-000D-0000-FFFF-FFFF00000000}"/>
  </bookViews>
  <sheets>
    <sheet name="STOCK INCLUDING 20% VAT - TVA " sheetId="1" r:id="rId1"/>
  </sheets>
  <definedNames>
    <definedName name="_xlnm._FilterDatabase" localSheetId="0" hidden="1">'STOCK INCLUDING 20% VAT - TVA '!$B$4:$Q$2115</definedName>
    <definedName name="_xlnm.Print_Area" localSheetId="0">'STOCK INCLUDING 20% VAT - TVA '!$B$1:$Q$2173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O1782" i="1"/>
  <c r="O1724" i="1"/>
  <c r="O1695" i="1"/>
  <c r="O1693" i="1"/>
  <c r="Q1693" i="1" s="1"/>
  <c r="O1666" i="1"/>
  <c r="O1664" i="1"/>
  <c r="Q1664" i="1" s="1"/>
  <c r="O1557" i="1"/>
  <c r="O1513" i="1"/>
  <c r="O1498" i="1"/>
  <c r="O1482" i="1"/>
  <c r="O1299" i="1"/>
  <c r="O1128" i="1"/>
  <c r="Q1128" i="1" s="1"/>
  <c r="O1051" i="1"/>
  <c r="O993" i="1"/>
  <c r="O962" i="1"/>
  <c r="Q962" i="1" s="1"/>
  <c r="O854" i="1"/>
  <c r="O588" i="1"/>
  <c r="O582" i="1"/>
  <c r="O531" i="1"/>
  <c r="O530" i="1"/>
  <c r="O502" i="1"/>
  <c r="Q502" i="1" s="1"/>
  <c r="O487" i="1"/>
  <c r="Q487" i="1" s="1"/>
  <c r="Q1697" i="1"/>
  <c r="Q1670" i="1"/>
  <c r="Q1668" i="1"/>
  <c r="Q1564" i="1"/>
  <c r="Q1521" i="1"/>
  <c r="Q1138" i="1"/>
  <c r="Q1061" i="1"/>
  <c r="Q1003" i="1"/>
  <c r="Q972" i="1"/>
  <c r="Q511" i="1"/>
  <c r="P17" i="1"/>
  <c r="Q17" i="1"/>
  <c r="P18" i="1"/>
  <c r="Q18" i="1"/>
  <c r="P19" i="1"/>
  <c r="Q1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P57" i="1"/>
  <c r="Q57" i="1"/>
  <c r="P58" i="1"/>
  <c r="Q58" i="1"/>
  <c r="P59" i="1"/>
  <c r="Q59" i="1"/>
  <c r="P60" i="1"/>
  <c r="Q60" i="1"/>
  <c r="P61" i="1"/>
  <c r="Q61" i="1"/>
  <c r="P62" i="1"/>
  <c r="Q62" i="1"/>
  <c r="P63" i="1"/>
  <c r="Q63" i="1"/>
  <c r="P64" i="1"/>
  <c r="Q64" i="1"/>
  <c r="P65" i="1"/>
  <c r="Q65" i="1"/>
  <c r="P66" i="1"/>
  <c r="Q66" i="1"/>
  <c r="P67" i="1"/>
  <c r="Q67" i="1"/>
  <c r="P68" i="1"/>
  <c r="Q68" i="1"/>
  <c r="P69" i="1"/>
  <c r="Q69" i="1"/>
  <c r="P70" i="1"/>
  <c r="Q70" i="1"/>
  <c r="P71" i="1"/>
  <c r="Q71" i="1"/>
  <c r="P72" i="1"/>
  <c r="Q72" i="1"/>
  <c r="P73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81" i="1"/>
  <c r="Q81" i="1"/>
  <c r="P82" i="1"/>
  <c r="Q82" i="1"/>
  <c r="P83" i="1"/>
  <c r="Q83" i="1"/>
  <c r="P84" i="1"/>
  <c r="Q84" i="1"/>
  <c r="P85" i="1"/>
  <c r="Q85" i="1"/>
  <c r="P86" i="1"/>
  <c r="Q86" i="1"/>
  <c r="P87" i="1"/>
  <c r="Q87" i="1"/>
  <c r="P88" i="1"/>
  <c r="Q88" i="1"/>
  <c r="P89" i="1"/>
  <c r="Q89" i="1"/>
  <c r="P90" i="1"/>
  <c r="Q90" i="1"/>
  <c r="P91" i="1"/>
  <c r="Q91" i="1"/>
  <c r="P92" i="1"/>
  <c r="Q92" i="1"/>
  <c r="P93" i="1"/>
  <c r="Q93" i="1"/>
  <c r="P94" i="1"/>
  <c r="Q94" i="1"/>
  <c r="P95" i="1"/>
  <c r="Q95" i="1"/>
  <c r="P96" i="1"/>
  <c r="Q96" i="1"/>
  <c r="P97" i="1"/>
  <c r="Q97" i="1"/>
  <c r="P98" i="1"/>
  <c r="Q98" i="1"/>
  <c r="P99" i="1"/>
  <c r="Q99" i="1"/>
  <c r="P100" i="1"/>
  <c r="Q100" i="1"/>
  <c r="P101" i="1"/>
  <c r="Q101" i="1"/>
  <c r="P102" i="1"/>
  <c r="Q102" i="1"/>
  <c r="P103" i="1"/>
  <c r="Q103" i="1"/>
  <c r="P104" i="1"/>
  <c r="Q104" i="1"/>
  <c r="P105" i="1"/>
  <c r="Q105" i="1"/>
  <c r="P106" i="1"/>
  <c r="Q106" i="1"/>
  <c r="P107" i="1"/>
  <c r="Q107" i="1"/>
  <c r="P108" i="1"/>
  <c r="Q108" i="1"/>
  <c r="P109" i="1"/>
  <c r="Q109" i="1"/>
  <c r="P110" i="1"/>
  <c r="Q110" i="1"/>
  <c r="P111" i="1"/>
  <c r="Q111" i="1"/>
  <c r="P112" i="1"/>
  <c r="Q112" i="1"/>
  <c r="P113" i="1"/>
  <c r="Q113" i="1"/>
  <c r="P6" i="1"/>
  <c r="Q6" i="1"/>
  <c r="P7" i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14" i="1"/>
  <c r="Q114" i="1"/>
  <c r="P115" i="1"/>
  <c r="Q115" i="1"/>
  <c r="P116" i="1"/>
  <c r="Q116" i="1"/>
  <c r="P117" i="1"/>
  <c r="Q117" i="1"/>
  <c r="P118" i="1"/>
  <c r="Q118" i="1"/>
  <c r="P119" i="1"/>
  <c r="Q119" i="1"/>
  <c r="P120" i="1"/>
  <c r="Q120" i="1"/>
  <c r="P121" i="1"/>
  <c r="Q121" i="1"/>
  <c r="P122" i="1"/>
  <c r="Q122" i="1"/>
  <c r="P123" i="1"/>
  <c r="Q123" i="1"/>
  <c r="P124" i="1"/>
  <c r="Q124" i="1"/>
  <c r="P125" i="1"/>
  <c r="Q125" i="1"/>
  <c r="P126" i="1"/>
  <c r="Q126" i="1"/>
  <c r="P127" i="1"/>
  <c r="Q127" i="1"/>
  <c r="P128" i="1"/>
  <c r="Q128" i="1"/>
  <c r="P129" i="1"/>
  <c r="Q129" i="1"/>
  <c r="P130" i="1"/>
  <c r="Q130" i="1"/>
  <c r="P131" i="1"/>
  <c r="Q131" i="1"/>
  <c r="P132" i="1"/>
  <c r="Q132" i="1"/>
  <c r="P133" i="1"/>
  <c r="Q133" i="1"/>
  <c r="P134" i="1"/>
  <c r="Q134" i="1"/>
  <c r="P135" i="1"/>
  <c r="Q135" i="1"/>
  <c r="P136" i="1"/>
  <c r="Q136" i="1"/>
  <c r="P137" i="1"/>
  <c r="Q137" i="1"/>
  <c r="P138" i="1"/>
  <c r="Q138" i="1"/>
  <c r="P139" i="1"/>
  <c r="Q139" i="1"/>
  <c r="P140" i="1"/>
  <c r="Q140" i="1"/>
  <c r="P141" i="1"/>
  <c r="Q141" i="1"/>
  <c r="P142" i="1"/>
  <c r="Q142" i="1"/>
  <c r="P143" i="1"/>
  <c r="Q143" i="1"/>
  <c r="P144" i="1"/>
  <c r="Q144" i="1"/>
  <c r="P145" i="1"/>
  <c r="Q145" i="1"/>
  <c r="P146" i="1"/>
  <c r="Q146" i="1"/>
  <c r="P147" i="1"/>
  <c r="Q147" i="1"/>
  <c r="P148" i="1"/>
  <c r="Q148" i="1"/>
  <c r="P149" i="1"/>
  <c r="Q149" i="1"/>
  <c r="P150" i="1"/>
  <c r="Q150" i="1"/>
  <c r="P151" i="1"/>
  <c r="Q151" i="1"/>
  <c r="P152" i="1"/>
  <c r="Q152" i="1"/>
  <c r="P153" i="1"/>
  <c r="Q153" i="1"/>
  <c r="P154" i="1"/>
  <c r="Q154" i="1"/>
  <c r="P155" i="1"/>
  <c r="Q155" i="1"/>
  <c r="P156" i="1"/>
  <c r="Q156" i="1"/>
  <c r="P157" i="1"/>
  <c r="Q157" i="1"/>
  <c r="P158" i="1"/>
  <c r="Q158" i="1"/>
  <c r="P159" i="1"/>
  <c r="Q159" i="1"/>
  <c r="P160" i="1"/>
  <c r="Q160" i="1"/>
  <c r="P161" i="1"/>
  <c r="Q161" i="1"/>
  <c r="P162" i="1"/>
  <c r="Q162" i="1"/>
  <c r="P163" i="1"/>
  <c r="Q163" i="1"/>
  <c r="P164" i="1"/>
  <c r="Q164" i="1"/>
  <c r="P165" i="1"/>
  <c r="Q165" i="1"/>
  <c r="P166" i="1"/>
  <c r="Q166" i="1"/>
  <c r="P167" i="1"/>
  <c r="Q167" i="1"/>
  <c r="P168" i="1"/>
  <c r="Q168" i="1"/>
  <c r="P169" i="1"/>
  <c r="Q169" i="1"/>
  <c r="P170" i="1"/>
  <c r="Q170" i="1"/>
  <c r="P171" i="1"/>
  <c r="Q171" i="1"/>
  <c r="P172" i="1"/>
  <c r="Q172" i="1"/>
  <c r="P173" i="1"/>
  <c r="Q173" i="1"/>
  <c r="P174" i="1"/>
  <c r="Q174" i="1"/>
  <c r="P175" i="1"/>
  <c r="Q175" i="1"/>
  <c r="P176" i="1"/>
  <c r="Q176" i="1"/>
  <c r="P177" i="1"/>
  <c r="Q177" i="1"/>
  <c r="P178" i="1"/>
  <c r="Q178" i="1"/>
  <c r="P179" i="1"/>
  <c r="Q179" i="1"/>
  <c r="P180" i="1"/>
  <c r="Q180" i="1"/>
  <c r="P181" i="1"/>
  <c r="Q181" i="1"/>
  <c r="P182" i="1"/>
  <c r="Q182" i="1"/>
  <c r="P183" i="1"/>
  <c r="Q183" i="1"/>
  <c r="P184" i="1"/>
  <c r="Q184" i="1"/>
  <c r="P185" i="1"/>
  <c r="Q185" i="1"/>
  <c r="P186" i="1"/>
  <c r="Q186" i="1"/>
  <c r="P187" i="1"/>
  <c r="Q187" i="1"/>
  <c r="P188" i="1"/>
  <c r="Q188" i="1"/>
  <c r="P189" i="1"/>
  <c r="Q189" i="1"/>
  <c r="P190" i="1"/>
  <c r="Q190" i="1"/>
  <c r="P191" i="1"/>
  <c r="Q191" i="1"/>
  <c r="P192" i="1"/>
  <c r="Q192" i="1"/>
  <c r="P193" i="1"/>
  <c r="Q193" i="1"/>
  <c r="P194" i="1"/>
  <c r="Q194" i="1"/>
  <c r="P195" i="1"/>
  <c r="Q195" i="1"/>
  <c r="P196" i="1"/>
  <c r="Q196" i="1"/>
  <c r="P197" i="1"/>
  <c r="Q197" i="1"/>
  <c r="P198" i="1"/>
  <c r="Q198" i="1"/>
  <c r="P199" i="1"/>
  <c r="Q199" i="1"/>
  <c r="P200" i="1"/>
  <c r="Q200" i="1"/>
  <c r="P201" i="1"/>
  <c r="Q201" i="1"/>
  <c r="P202" i="1"/>
  <c r="Q202" i="1"/>
  <c r="P203" i="1"/>
  <c r="Q203" i="1"/>
  <c r="P204" i="1"/>
  <c r="Q204" i="1"/>
  <c r="P205" i="1"/>
  <c r="Q205" i="1"/>
  <c r="P206" i="1"/>
  <c r="Q206" i="1"/>
  <c r="P207" i="1"/>
  <c r="Q207" i="1"/>
  <c r="P208" i="1"/>
  <c r="Q208" i="1"/>
  <c r="P209" i="1"/>
  <c r="Q209" i="1"/>
  <c r="P210" i="1"/>
  <c r="Q210" i="1"/>
  <c r="P211" i="1"/>
  <c r="Q211" i="1"/>
  <c r="P212" i="1"/>
  <c r="Q212" i="1"/>
  <c r="P213" i="1"/>
  <c r="Q213" i="1"/>
  <c r="P214" i="1"/>
  <c r="Q214" i="1"/>
  <c r="P215" i="1"/>
  <c r="Q215" i="1"/>
  <c r="P216" i="1"/>
  <c r="Q216" i="1"/>
  <c r="P217" i="1"/>
  <c r="Q217" i="1"/>
  <c r="P218" i="1"/>
  <c r="Q218" i="1"/>
  <c r="P219" i="1"/>
  <c r="Q219" i="1"/>
  <c r="P220" i="1"/>
  <c r="Q220" i="1"/>
  <c r="P221" i="1"/>
  <c r="Q221" i="1"/>
  <c r="P222" i="1"/>
  <c r="Q222" i="1"/>
  <c r="P223" i="1"/>
  <c r="Q223" i="1"/>
  <c r="P224" i="1"/>
  <c r="Q224" i="1"/>
  <c r="P225" i="1"/>
  <c r="Q225" i="1"/>
  <c r="P226" i="1"/>
  <c r="Q226" i="1"/>
  <c r="P227" i="1"/>
  <c r="Q227" i="1"/>
  <c r="P228" i="1"/>
  <c r="Q228" i="1"/>
  <c r="P229" i="1"/>
  <c r="Q229" i="1"/>
  <c r="P230" i="1"/>
  <c r="Q230" i="1"/>
  <c r="P231" i="1"/>
  <c r="Q231" i="1"/>
  <c r="P232" i="1"/>
  <c r="Q232" i="1"/>
  <c r="P233" i="1"/>
  <c r="Q233" i="1"/>
  <c r="P234" i="1"/>
  <c r="Q234" i="1"/>
  <c r="P235" i="1"/>
  <c r="Q235" i="1"/>
  <c r="P236" i="1"/>
  <c r="Q236" i="1"/>
  <c r="P237" i="1"/>
  <c r="Q237" i="1"/>
  <c r="P238" i="1"/>
  <c r="Q238" i="1"/>
  <c r="P239" i="1"/>
  <c r="Q239" i="1"/>
  <c r="P240" i="1"/>
  <c r="Q240" i="1"/>
  <c r="P241" i="1"/>
  <c r="Q241" i="1"/>
  <c r="P242" i="1"/>
  <c r="Q242" i="1"/>
  <c r="P243" i="1"/>
  <c r="Q243" i="1"/>
  <c r="P244" i="1"/>
  <c r="Q244" i="1"/>
  <c r="P245" i="1"/>
  <c r="Q245" i="1"/>
  <c r="P246" i="1"/>
  <c r="Q246" i="1"/>
  <c r="P247" i="1"/>
  <c r="Q247" i="1"/>
  <c r="P248" i="1"/>
  <c r="Q248" i="1"/>
  <c r="P249" i="1"/>
  <c r="Q249" i="1"/>
  <c r="P250" i="1"/>
  <c r="Q250" i="1"/>
  <c r="P251" i="1"/>
  <c r="Q251" i="1"/>
  <c r="P252" i="1"/>
  <c r="Q252" i="1"/>
  <c r="P253" i="1"/>
  <c r="Q253" i="1"/>
  <c r="P254" i="1"/>
  <c r="Q254" i="1"/>
  <c r="P255" i="1"/>
  <c r="Q255" i="1"/>
  <c r="P256" i="1"/>
  <c r="Q256" i="1"/>
  <c r="P257" i="1"/>
  <c r="Q257" i="1"/>
  <c r="P258" i="1"/>
  <c r="Q258" i="1"/>
  <c r="P259" i="1"/>
  <c r="Q259" i="1"/>
  <c r="P260" i="1"/>
  <c r="Q260" i="1"/>
  <c r="P261" i="1"/>
  <c r="Q261" i="1"/>
  <c r="P262" i="1"/>
  <c r="Q262" i="1"/>
  <c r="P263" i="1"/>
  <c r="Q263" i="1"/>
  <c r="P264" i="1"/>
  <c r="Q264" i="1"/>
  <c r="P265" i="1"/>
  <c r="Q265" i="1"/>
  <c r="P266" i="1"/>
  <c r="Q266" i="1"/>
  <c r="P267" i="1"/>
  <c r="Q267" i="1"/>
  <c r="P268" i="1"/>
  <c r="Q268" i="1"/>
  <c r="P269" i="1"/>
  <c r="Q269" i="1"/>
  <c r="P270" i="1"/>
  <c r="Q270" i="1"/>
  <c r="P271" i="1"/>
  <c r="Q271" i="1"/>
  <c r="P272" i="1"/>
  <c r="Q272" i="1"/>
  <c r="P273" i="1"/>
  <c r="Q273" i="1"/>
  <c r="P274" i="1"/>
  <c r="Q274" i="1"/>
  <c r="P275" i="1"/>
  <c r="Q275" i="1"/>
  <c r="P276" i="1"/>
  <c r="Q276" i="1"/>
  <c r="P277" i="1"/>
  <c r="Q277" i="1"/>
  <c r="P278" i="1"/>
  <c r="Q278" i="1"/>
  <c r="P279" i="1"/>
  <c r="Q279" i="1"/>
  <c r="P280" i="1"/>
  <c r="Q280" i="1"/>
  <c r="P281" i="1"/>
  <c r="Q281" i="1"/>
  <c r="P282" i="1"/>
  <c r="Q282" i="1"/>
  <c r="P283" i="1"/>
  <c r="Q283" i="1"/>
  <c r="P284" i="1"/>
  <c r="Q284" i="1"/>
  <c r="P285" i="1"/>
  <c r="Q285" i="1"/>
  <c r="P286" i="1"/>
  <c r="Q286" i="1"/>
  <c r="P287" i="1"/>
  <c r="Q287" i="1"/>
  <c r="P288" i="1"/>
  <c r="Q288" i="1"/>
  <c r="P289" i="1"/>
  <c r="Q289" i="1"/>
  <c r="P290" i="1"/>
  <c r="Q290" i="1"/>
  <c r="P291" i="1"/>
  <c r="Q291" i="1"/>
  <c r="P292" i="1"/>
  <c r="Q292" i="1"/>
  <c r="P293" i="1"/>
  <c r="Q293" i="1"/>
  <c r="P294" i="1"/>
  <c r="Q294" i="1"/>
  <c r="P295" i="1"/>
  <c r="Q295" i="1"/>
  <c r="P296" i="1"/>
  <c r="Q296" i="1"/>
  <c r="P297" i="1"/>
  <c r="Q297" i="1"/>
  <c r="P298" i="1"/>
  <c r="Q298" i="1"/>
  <c r="P299" i="1"/>
  <c r="Q299" i="1"/>
  <c r="P300" i="1"/>
  <c r="Q300" i="1"/>
  <c r="P301" i="1"/>
  <c r="Q301" i="1"/>
  <c r="P302" i="1"/>
  <c r="Q302" i="1"/>
  <c r="P303" i="1"/>
  <c r="Q303" i="1"/>
  <c r="P304" i="1"/>
  <c r="Q304" i="1"/>
  <c r="P305" i="1"/>
  <c r="Q305" i="1"/>
  <c r="P306" i="1"/>
  <c r="Q306" i="1"/>
  <c r="P307" i="1"/>
  <c r="Q307" i="1"/>
  <c r="P308" i="1"/>
  <c r="Q308" i="1"/>
  <c r="P309" i="1"/>
  <c r="Q309" i="1"/>
  <c r="P310" i="1"/>
  <c r="Q310" i="1"/>
  <c r="P311" i="1"/>
  <c r="Q311" i="1"/>
  <c r="P312" i="1"/>
  <c r="Q312" i="1"/>
  <c r="P313" i="1"/>
  <c r="Q313" i="1"/>
  <c r="P314" i="1"/>
  <c r="Q314" i="1"/>
  <c r="P315" i="1"/>
  <c r="Q315" i="1"/>
  <c r="P316" i="1"/>
  <c r="Q316" i="1"/>
  <c r="P317" i="1"/>
  <c r="Q317" i="1"/>
  <c r="P318" i="1"/>
  <c r="Q318" i="1"/>
  <c r="P319" i="1"/>
  <c r="Q319" i="1"/>
  <c r="P320" i="1"/>
  <c r="Q320" i="1"/>
  <c r="P321" i="1"/>
  <c r="Q321" i="1"/>
  <c r="P322" i="1"/>
  <c r="Q322" i="1"/>
  <c r="P323" i="1"/>
  <c r="Q323" i="1"/>
  <c r="P324" i="1"/>
  <c r="Q324" i="1"/>
  <c r="P325" i="1"/>
  <c r="Q325" i="1"/>
  <c r="P326" i="1"/>
  <c r="Q326" i="1"/>
  <c r="P327" i="1"/>
  <c r="Q327" i="1"/>
  <c r="P328" i="1"/>
  <c r="Q328" i="1"/>
  <c r="P329" i="1"/>
  <c r="Q329" i="1"/>
  <c r="P330" i="1"/>
  <c r="Q330" i="1"/>
  <c r="P331" i="1"/>
  <c r="Q331" i="1"/>
  <c r="P332" i="1"/>
  <c r="Q332" i="1"/>
  <c r="P333" i="1"/>
  <c r="Q333" i="1"/>
  <c r="P334" i="1"/>
  <c r="Q334" i="1"/>
  <c r="P335" i="1"/>
  <c r="Q335" i="1"/>
  <c r="P336" i="1"/>
  <c r="Q336" i="1"/>
  <c r="P337" i="1"/>
  <c r="Q337" i="1"/>
  <c r="P338" i="1"/>
  <c r="Q338" i="1"/>
  <c r="P339" i="1"/>
  <c r="Q339" i="1"/>
  <c r="P340" i="1"/>
  <c r="Q340" i="1"/>
  <c r="P341" i="1"/>
  <c r="Q341" i="1"/>
  <c r="P342" i="1"/>
  <c r="Q342" i="1"/>
  <c r="P343" i="1"/>
  <c r="Q343" i="1"/>
  <c r="P344" i="1"/>
  <c r="Q344" i="1"/>
  <c r="P345" i="1"/>
  <c r="Q345" i="1"/>
  <c r="P346" i="1"/>
  <c r="Q346" i="1"/>
  <c r="P347" i="1"/>
  <c r="Q347" i="1"/>
  <c r="P348" i="1"/>
  <c r="Q348" i="1"/>
  <c r="P349" i="1"/>
  <c r="Q349" i="1"/>
  <c r="P350" i="1"/>
  <c r="Q350" i="1"/>
  <c r="P351" i="1"/>
  <c r="Q351" i="1"/>
  <c r="P352" i="1"/>
  <c r="Q352" i="1"/>
  <c r="P353" i="1"/>
  <c r="Q353" i="1"/>
  <c r="P354" i="1"/>
  <c r="Q354" i="1"/>
  <c r="P355" i="1"/>
  <c r="Q355" i="1"/>
  <c r="P356" i="1"/>
  <c r="Q356" i="1"/>
  <c r="P357" i="1"/>
  <c r="Q357" i="1"/>
  <c r="P358" i="1"/>
  <c r="Q358" i="1"/>
  <c r="P359" i="1"/>
  <c r="Q359" i="1"/>
  <c r="P360" i="1"/>
  <c r="Q360" i="1"/>
  <c r="P361" i="1"/>
  <c r="Q361" i="1"/>
  <c r="P362" i="1"/>
  <c r="Q362" i="1"/>
  <c r="P363" i="1"/>
  <c r="Q363" i="1"/>
  <c r="P364" i="1"/>
  <c r="Q364" i="1"/>
  <c r="P365" i="1"/>
  <c r="Q365" i="1"/>
  <c r="P366" i="1"/>
  <c r="Q366" i="1"/>
  <c r="P367" i="1"/>
  <c r="Q367" i="1"/>
  <c r="P368" i="1"/>
  <c r="Q368" i="1"/>
  <c r="P369" i="1"/>
  <c r="Q369" i="1"/>
  <c r="P370" i="1"/>
  <c r="Q370" i="1"/>
  <c r="P371" i="1"/>
  <c r="Q371" i="1"/>
  <c r="P372" i="1"/>
  <c r="Q372" i="1"/>
  <c r="P373" i="1"/>
  <c r="Q373" i="1"/>
  <c r="P374" i="1"/>
  <c r="Q374" i="1"/>
  <c r="P375" i="1"/>
  <c r="Q375" i="1"/>
  <c r="P376" i="1"/>
  <c r="Q376" i="1"/>
  <c r="P377" i="1"/>
  <c r="Q377" i="1"/>
  <c r="P378" i="1"/>
  <c r="Q378" i="1"/>
  <c r="P379" i="1"/>
  <c r="Q379" i="1"/>
  <c r="P380" i="1"/>
  <c r="Q380" i="1"/>
  <c r="P381" i="1"/>
  <c r="Q381" i="1"/>
  <c r="P382" i="1"/>
  <c r="Q382" i="1"/>
  <c r="P383" i="1"/>
  <c r="Q383" i="1"/>
  <c r="P384" i="1"/>
  <c r="Q384" i="1"/>
  <c r="P385" i="1"/>
  <c r="Q385" i="1"/>
  <c r="P386" i="1"/>
  <c r="Q386" i="1"/>
  <c r="P387" i="1"/>
  <c r="Q387" i="1"/>
  <c r="P388" i="1"/>
  <c r="Q388" i="1"/>
  <c r="P389" i="1"/>
  <c r="Q389" i="1"/>
  <c r="P390" i="1"/>
  <c r="Q390" i="1"/>
  <c r="P391" i="1"/>
  <c r="Q391" i="1"/>
  <c r="P392" i="1"/>
  <c r="Q392" i="1"/>
  <c r="P393" i="1"/>
  <c r="Q393" i="1"/>
  <c r="P394" i="1"/>
  <c r="Q394" i="1"/>
  <c r="P395" i="1"/>
  <c r="Q395" i="1"/>
  <c r="P396" i="1"/>
  <c r="Q396" i="1"/>
  <c r="P397" i="1"/>
  <c r="Q397" i="1"/>
  <c r="P398" i="1"/>
  <c r="Q398" i="1"/>
  <c r="P399" i="1"/>
  <c r="Q399" i="1"/>
  <c r="P400" i="1"/>
  <c r="Q400" i="1"/>
  <c r="P401" i="1"/>
  <c r="Q401" i="1"/>
  <c r="P402" i="1"/>
  <c r="Q402" i="1"/>
  <c r="P403" i="1"/>
  <c r="Q403" i="1"/>
  <c r="P404" i="1"/>
  <c r="Q404" i="1"/>
  <c r="P405" i="1"/>
  <c r="Q405" i="1"/>
  <c r="P406" i="1"/>
  <c r="Q406" i="1"/>
  <c r="P407" i="1"/>
  <c r="Q407" i="1"/>
  <c r="P408" i="1"/>
  <c r="Q408" i="1"/>
  <c r="P409" i="1"/>
  <c r="Q409" i="1"/>
  <c r="P410" i="1"/>
  <c r="Q410" i="1"/>
  <c r="P411" i="1"/>
  <c r="Q411" i="1"/>
  <c r="P412" i="1"/>
  <c r="Q412" i="1"/>
  <c r="P413" i="1"/>
  <c r="Q413" i="1"/>
  <c r="P414" i="1"/>
  <c r="Q414" i="1"/>
  <c r="P415" i="1"/>
  <c r="Q415" i="1"/>
  <c r="P416" i="1"/>
  <c r="Q416" i="1"/>
  <c r="P417" i="1"/>
  <c r="Q417" i="1"/>
  <c r="P418" i="1"/>
  <c r="Q418" i="1"/>
  <c r="P419" i="1"/>
  <c r="Q419" i="1"/>
  <c r="P420" i="1"/>
  <c r="Q420" i="1"/>
  <c r="P421" i="1"/>
  <c r="Q421" i="1"/>
  <c r="P422" i="1"/>
  <c r="Q422" i="1"/>
  <c r="P423" i="1"/>
  <c r="Q423" i="1"/>
  <c r="P424" i="1"/>
  <c r="Q424" i="1"/>
  <c r="P425" i="1"/>
  <c r="Q425" i="1"/>
  <c r="P426" i="1"/>
  <c r="Q426" i="1"/>
  <c r="P427" i="1"/>
  <c r="Q427" i="1"/>
  <c r="P428" i="1"/>
  <c r="Q428" i="1"/>
  <c r="P429" i="1"/>
  <c r="Q429" i="1"/>
  <c r="P430" i="1"/>
  <c r="Q430" i="1"/>
  <c r="P431" i="1"/>
  <c r="Q431" i="1"/>
  <c r="P432" i="1"/>
  <c r="Q432" i="1"/>
  <c r="P433" i="1"/>
  <c r="Q433" i="1"/>
  <c r="P434" i="1"/>
  <c r="Q434" i="1"/>
  <c r="P435" i="1"/>
  <c r="Q435" i="1"/>
  <c r="P436" i="1"/>
  <c r="Q436" i="1"/>
  <c r="P437" i="1"/>
  <c r="Q437" i="1"/>
  <c r="P438" i="1"/>
  <c r="Q438" i="1"/>
  <c r="P439" i="1"/>
  <c r="Q439" i="1"/>
  <c r="P440" i="1"/>
  <c r="Q440" i="1"/>
  <c r="P441" i="1"/>
  <c r="Q441" i="1"/>
  <c r="P442" i="1"/>
  <c r="Q442" i="1"/>
  <c r="P443" i="1"/>
  <c r="Q443" i="1"/>
  <c r="P444" i="1"/>
  <c r="Q444" i="1"/>
  <c r="P445" i="1"/>
  <c r="Q445" i="1"/>
  <c r="P446" i="1"/>
  <c r="Q446" i="1"/>
  <c r="P447" i="1"/>
  <c r="Q447" i="1"/>
  <c r="P448" i="1"/>
  <c r="Q448" i="1"/>
  <c r="P449" i="1"/>
  <c r="Q449" i="1"/>
  <c r="P450" i="1"/>
  <c r="Q450" i="1"/>
  <c r="P451" i="1"/>
  <c r="Q451" i="1"/>
  <c r="P452" i="1"/>
  <c r="Q452" i="1"/>
  <c r="P453" i="1"/>
  <c r="Q453" i="1"/>
  <c r="P454" i="1"/>
  <c r="Q454" i="1"/>
  <c r="P455" i="1"/>
  <c r="Q455" i="1"/>
  <c r="P456" i="1"/>
  <c r="Q456" i="1"/>
  <c r="P457" i="1"/>
  <c r="Q457" i="1"/>
  <c r="P458" i="1"/>
  <c r="Q458" i="1"/>
  <c r="P459" i="1"/>
  <c r="Q459" i="1"/>
  <c r="P460" i="1"/>
  <c r="Q460" i="1"/>
  <c r="P461" i="1"/>
  <c r="Q461" i="1"/>
  <c r="P462" i="1"/>
  <c r="Q462" i="1"/>
  <c r="P463" i="1"/>
  <c r="Q463" i="1"/>
  <c r="P464" i="1"/>
  <c r="Q464" i="1"/>
  <c r="P465" i="1"/>
  <c r="Q465" i="1"/>
  <c r="P466" i="1"/>
  <c r="Q466" i="1"/>
  <c r="P467" i="1"/>
  <c r="Q467" i="1"/>
  <c r="P468" i="1"/>
  <c r="Q468" i="1"/>
  <c r="P469" i="1"/>
  <c r="Q469" i="1"/>
  <c r="P470" i="1"/>
  <c r="Q470" i="1"/>
  <c r="P471" i="1"/>
  <c r="Q471" i="1"/>
  <c r="P472" i="1"/>
  <c r="Q472" i="1"/>
  <c r="P473" i="1"/>
  <c r="Q473" i="1"/>
  <c r="P474" i="1"/>
  <c r="Q474" i="1"/>
  <c r="P475" i="1"/>
  <c r="Q475" i="1"/>
  <c r="P476" i="1"/>
  <c r="Q476" i="1"/>
  <c r="P477" i="1"/>
  <c r="Q477" i="1"/>
  <c r="P478" i="1"/>
  <c r="Q478" i="1"/>
  <c r="P479" i="1"/>
  <c r="Q479" i="1"/>
  <c r="P480" i="1"/>
  <c r="Q480" i="1"/>
  <c r="P481" i="1"/>
  <c r="Q481" i="1"/>
  <c r="P482" i="1"/>
  <c r="Q482" i="1"/>
  <c r="P483" i="1"/>
  <c r="Q483" i="1"/>
  <c r="P484" i="1"/>
  <c r="Q484" i="1"/>
  <c r="P485" i="1"/>
  <c r="Q485" i="1"/>
  <c r="P486" i="1"/>
  <c r="Q486" i="1"/>
  <c r="P487" i="1"/>
  <c r="P488" i="1"/>
  <c r="Q488" i="1"/>
  <c r="P489" i="1"/>
  <c r="Q489" i="1"/>
  <c r="P490" i="1"/>
  <c r="Q490" i="1"/>
  <c r="P491" i="1"/>
  <c r="Q491" i="1"/>
  <c r="P492" i="1"/>
  <c r="Q492" i="1"/>
  <c r="P493" i="1"/>
  <c r="Q493" i="1"/>
  <c r="P494" i="1"/>
  <c r="Q494" i="1"/>
  <c r="P495" i="1"/>
  <c r="Q495" i="1"/>
  <c r="P496" i="1"/>
  <c r="Q496" i="1"/>
  <c r="P497" i="1"/>
  <c r="Q497" i="1"/>
  <c r="P498" i="1"/>
  <c r="Q498" i="1"/>
  <c r="P499" i="1"/>
  <c r="Q499" i="1"/>
  <c r="P500" i="1"/>
  <c r="Q500" i="1"/>
  <c r="P501" i="1"/>
  <c r="Q501" i="1"/>
  <c r="P502" i="1"/>
  <c r="P503" i="1"/>
  <c r="Q503" i="1"/>
  <c r="P504" i="1"/>
  <c r="Q504" i="1"/>
  <c r="P505" i="1"/>
  <c r="Q505" i="1"/>
  <c r="P506" i="1"/>
  <c r="Q506" i="1"/>
  <c r="P507" i="1"/>
  <c r="Q507" i="1"/>
  <c r="P508" i="1"/>
  <c r="Q508" i="1"/>
  <c r="P509" i="1"/>
  <c r="Q509" i="1"/>
  <c r="P510" i="1"/>
  <c r="Q510" i="1"/>
  <c r="P511" i="1"/>
  <c r="P512" i="1"/>
  <c r="Q512" i="1"/>
  <c r="P513" i="1"/>
  <c r="Q513" i="1"/>
  <c r="P514" i="1"/>
  <c r="Q514" i="1"/>
  <c r="P515" i="1"/>
  <c r="Q515" i="1"/>
  <c r="P516" i="1"/>
  <c r="Q516" i="1"/>
  <c r="P517" i="1"/>
  <c r="Q517" i="1"/>
  <c r="P518" i="1"/>
  <c r="Q518" i="1"/>
  <c r="P519" i="1"/>
  <c r="Q519" i="1"/>
  <c r="P520" i="1"/>
  <c r="Q520" i="1"/>
  <c r="P521" i="1"/>
  <c r="Q521" i="1"/>
  <c r="P522" i="1"/>
  <c r="Q522" i="1"/>
  <c r="P523" i="1"/>
  <c r="Q523" i="1"/>
  <c r="P524" i="1"/>
  <c r="Q524" i="1"/>
  <c r="P525" i="1"/>
  <c r="Q525" i="1"/>
  <c r="P526" i="1"/>
  <c r="Q526" i="1"/>
  <c r="P527" i="1"/>
  <c r="Q527" i="1"/>
  <c r="P528" i="1"/>
  <c r="Q528" i="1"/>
  <c r="P529" i="1"/>
  <c r="Q529" i="1"/>
  <c r="P530" i="1"/>
  <c r="Q530" i="1"/>
  <c r="P531" i="1"/>
  <c r="Q531" i="1"/>
  <c r="P532" i="1"/>
  <c r="Q532" i="1"/>
  <c r="P533" i="1"/>
  <c r="Q533" i="1"/>
  <c r="P534" i="1"/>
  <c r="Q534" i="1"/>
  <c r="P535" i="1"/>
  <c r="Q535" i="1"/>
  <c r="P536" i="1"/>
  <c r="Q536" i="1"/>
  <c r="P537" i="1"/>
  <c r="Q537" i="1"/>
  <c r="P538" i="1"/>
  <c r="Q538" i="1"/>
  <c r="P539" i="1"/>
  <c r="Q539" i="1"/>
  <c r="P540" i="1"/>
  <c r="Q540" i="1"/>
  <c r="P541" i="1"/>
  <c r="Q541" i="1"/>
  <c r="P542" i="1"/>
  <c r="Q542" i="1"/>
  <c r="P543" i="1"/>
  <c r="Q543" i="1"/>
  <c r="P544" i="1"/>
  <c r="Q544" i="1"/>
  <c r="P545" i="1"/>
  <c r="Q545" i="1"/>
  <c r="P546" i="1"/>
  <c r="Q546" i="1"/>
  <c r="P547" i="1"/>
  <c r="Q547" i="1"/>
  <c r="P548" i="1"/>
  <c r="P549" i="1"/>
  <c r="Q549" i="1"/>
  <c r="P550" i="1"/>
  <c r="Q550" i="1"/>
  <c r="P551" i="1"/>
  <c r="Q551" i="1"/>
  <c r="P552" i="1"/>
  <c r="Q552" i="1"/>
  <c r="P553" i="1"/>
  <c r="Q553" i="1"/>
  <c r="P554" i="1"/>
  <c r="Q554" i="1"/>
  <c r="P555" i="1"/>
  <c r="Q555" i="1"/>
  <c r="P556" i="1"/>
  <c r="Q556" i="1"/>
  <c r="P557" i="1"/>
  <c r="Q557" i="1"/>
  <c r="P558" i="1"/>
  <c r="Q558" i="1"/>
  <c r="P559" i="1"/>
  <c r="Q559" i="1"/>
  <c r="P560" i="1"/>
  <c r="Q560" i="1"/>
  <c r="P561" i="1"/>
  <c r="Q561" i="1"/>
  <c r="P562" i="1"/>
  <c r="P563" i="1"/>
  <c r="Q563" i="1"/>
  <c r="P564" i="1"/>
  <c r="Q564" i="1"/>
  <c r="P565" i="1"/>
  <c r="Q565" i="1"/>
  <c r="P566" i="1"/>
  <c r="Q566" i="1"/>
  <c r="P567" i="1"/>
  <c r="Q567" i="1"/>
  <c r="P568" i="1"/>
  <c r="Q568" i="1"/>
  <c r="P569" i="1"/>
  <c r="Q569" i="1"/>
  <c r="P570" i="1"/>
  <c r="Q570" i="1"/>
  <c r="P571" i="1"/>
  <c r="Q571" i="1"/>
  <c r="P572" i="1"/>
  <c r="Q572" i="1"/>
  <c r="P573" i="1"/>
  <c r="Q573" i="1"/>
  <c r="P574" i="1"/>
  <c r="Q574" i="1"/>
  <c r="P575" i="1"/>
  <c r="Q575" i="1"/>
  <c r="P576" i="1"/>
  <c r="Q576" i="1"/>
  <c r="P577" i="1"/>
  <c r="Q577" i="1"/>
  <c r="P578" i="1"/>
  <c r="Q578" i="1"/>
  <c r="P579" i="1"/>
  <c r="Q579" i="1"/>
  <c r="P580" i="1"/>
  <c r="Q580" i="1"/>
  <c r="P581" i="1"/>
  <c r="Q581" i="1"/>
  <c r="P582" i="1"/>
  <c r="Q582" i="1"/>
  <c r="P583" i="1"/>
  <c r="Q583" i="1"/>
  <c r="P584" i="1"/>
  <c r="Q584" i="1"/>
  <c r="P585" i="1"/>
  <c r="Q585" i="1"/>
  <c r="P586" i="1"/>
  <c r="Q586" i="1"/>
  <c r="P587" i="1"/>
  <c r="Q587" i="1"/>
  <c r="P588" i="1"/>
  <c r="Q588" i="1"/>
  <c r="P589" i="1"/>
  <c r="Q589" i="1"/>
  <c r="P590" i="1"/>
  <c r="P591" i="1"/>
  <c r="Q591" i="1"/>
  <c r="P592" i="1"/>
  <c r="Q592" i="1"/>
  <c r="P593" i="1"/>
  <c r="Q593" i="1"/>
  <c r="P594" i="1"/>
  <c r="Q594" i="1"/>
  <c r="P595" i="1"/>
  <c r="Q595" i="1"/>
  <c r="P596" i="1"/>
  <c r="Q596" i="1"/>
  <c r="P597" i="1"/>
  <c r="Q597" i="1"/>
  <c r="P598" i="1"/>
  <c r="Q598" i="1"/>
  <c r="P599" i="1"/>
  <c r="Q599" i="1"/>
  <c r="P600" i="1"/>
  <c r="Q600" i="1"/>
  <c r="P601" i="1"/>
  <c r="Q601" i="1"/>
  <c r="P602" i="1"/>
  <c r="Q602" i="1"/>
  <c r="P603" i="1"/>
  <c r="Q603" i="1"/>
  <c r="P604" i="1"/>
  <c r="Q604" i="1"/>
  <c r="P605" i="1"/>
  <c r="Q605" i="1"/>
  <c r="P606" i="1"/>
  <c r="Q606" i="1"/>
  <c r="P607" i="1"/>
  <c r="Q607" i="1"/>
  <c r="P608" i="1"/>
  <c r="Q608" i="1"/>
  <c r="P609" i="1"/>
  <c r="Q609" i="1"/>
  <c r="P610" i="1"/>
  <c r="Q610" i="1"/>
  <c r="P611" i="1"/>
  <c r="Q611" i="1"/>
  <c r="P612" i="1"/>
  <c r="Q612" i="1"/>
  <c r="P613" i="1"/>
  <c r="Q613" i="1"/>
  <c r="P614" i="1"/>
  <c r="Q614" i="1"/>
  <c r="P615" i="1"/>
  <c r="Q615" i="1"/>
  <c r="P616" i="1"/>
  <c r="Q616" i="1"/>
  <c r="P617" i="1"/>
  <c r="Q617" i="1"/>
  <c r="P618" i="1"/>
  <c r="Q618" i="1"/>
  <c r="P619" i="1"/>
  <c r="Q619" i="1"/>
  <c r="P620" i="1"/>
  <c r="Q620" i="1"/>
  <c r="P621" i="1"/>
  <c r="Q621" i="1"/>
  <c r="P622" i="1"/>
  <c r="Q622" i="1"/>
  <c r="P623" i="1"/>
  <c r="Q623" i="1"/>
  <c r="P624" i="1"/>
  <c r="Q624" i="1"/>
  <c r="P625" i="1"/>
  <c r="Q625" i="1"/>
  <c r="P626" i="1"/>
  <c r="Q626" i="1"/>
  <c r="P627" i="1"/>
  <c r="Q627" i="1"/>
  <c r="P628" i="1"/>
  <c r="Q628" i="1"/>
  <c r="P629" i="1"/>
  <c r="Q629" i="1"/>
  <c r="P630" i="1"/>
  <c r="Q630" i="1"/>
  <c r="P631" i="1"/>
  <c r="Q631" i="1"/>
  <c r="P632" i="1"/>
  <c r="Q632" i="1"/>
  <c r="P633" i="1"/>
  <c r="Q633" i="1"/>
  <c r="P634" i="1"/>
  <c r="Q634" i="1"/>
  <c r="P635" i="1"/>
  <c r="Q635" i="1"/>
  <c r="P636" i="1"/>
  <c r="Q636" i="1"/>
  <c r="P637" i="1"/>
  <c r="P638" i="1"/>
  <c r="Q638" i="1"/>
  <c r="P639" i="1"/>
  <c r="Q639" i="1"/>
  <c r="P640" i="1"/>
  <c r="Q640" i="1"/>
  <c r="P641" i="1"/>
  <c r="Q641" i="1"/>
  <c r="P642" i="1"/>
  <c r="Q642" i="1"/>
  <c r="P643" i="1"/>
  <c r="P644" i="1"/>
  <c r="Q644" i="1"/>
  <c r="P645" i="1"/>
  <c r="Q645" i="1"/>
  <c r="P646" i="1"/>
  <c r="Q646" i="1"/>
  <c r="P647" i="1"/>
  <c r="Q647" i="1"/>
  <c r="P648" i="1"/>
  <c r="Q648" i="1"/>
  <c r="P649" i="1"/>
  <c r="Q649" i="1"/>
  <c r="P650" i="1"/>
  <c r="Q650" i="1"/>
  <c r="P651" i="1"/>
  <c r="Q651" i="1"/>
  <c r="P652" i="1"/>
  <c r="Q652" i="1"/>
  <c r="P653" i="1"/>
  <c r="Q653" i="1"/>
  <c r="P654" i="1"/>
  <c r="Q654" i="1"/>
  <c r="P655" i="1"/>
  <c r="Q655" i="1"/>
  <c r="P656" i="1"/>
  <c r="Q656" i="1"/>
  <c r="P657" i="1"/>
  <c r="Q657" i="1"/>
  <c r="P658" i="1"/>
  <c r="Q658" i="1"/>
  <c r="P659" i="1"/>
  <c r="Q659" i="1"/>
  <c r="P660" i="1"/>
  <c r="Q660" i="1"/>
  <c r="P661" i="1"/>
  <c r="Q661" i="1"/>
  <c r="P662" i="1"/>
  <c r="Q662" i="1"/>
  <c r="P663" i="1"/>
  <c r="Q663" i="1"/>
  <c r="P664" i="1"/>
  <c r="Q664" i="1"/>
  <c r="P665" i="1"/>
  <c r="Q665" i="1"/>
  <c r="P666" i="1"/>
  <c r="Q666" i="1"/>
  <c r="P667" i="1"/>
  <c r="Q667" i="1"/>
  <c r="P668" i="1"/>
  <c r="Q668" i="1"/>
  <c r="P669" i="1"/>
  <c r="Q669" i="1"/>
  <c r="P670" i="1"/>
  <c r="Q670" i="1"/>
  <c r="P671" i="1"/>
  <c r="Q671" i="1"/>
  <c r="P672" i="1"/>
  <c r="Q672" i="1"/>
  <c r="P673" i="1"/>
  <c r="Q673" i="1"/>
  <c r="P674" i="1"/>
  <c r="Q674" i="1"/>
  <c r="P675" i="1"/>
  <c r="Q675" i="1"/>
  <c r="P676" i="1"/>
  <c r="Q676" i="1"/>
  <c r="P677" i="1"/>
  <c r="Q677" i="1"/>
  <c r="P678" i="1"/>
  <c r="Q678" i="1"/>
  <c r="P679" i="1"/>
  <c r="Q679" i="1"/>
  <c r="P680" i="1"/>
  <c r="Q680" i="1"/>
  <c r="P681" i="1"/>
  <c r="Q681" i="1"/>
  <c r="P682" i="1"/>
  <c r="Q682" i="1"/>
  <c r="P683" i="1"/>
  <c r="Q683" i="1"/>
  <c r="P684" i="1"/>
  <c r="Q684" i="1"/>
  <c r="P685" i="1"/>
  <c r="Q685" i="1"/>
  <c r="P686" i="1"/>
  <c r="Q686" i="1"/>
  <c r="P687" i="1"/>
  <c r="Q687" i="1"/>
  <c r="P688" i="1"/>
  <c r="Q688" i="1"/>
  <c r="P689" i="1"/>
  <c r="Q689" i="1"/>
  <c r="P690" i="1"/>
  <c r="Q690" i="1"/>
  <c r="P691" i="1"/>
  <c r="Q691" i="1"/>
  <c r="P692" i="1"/>
  <c r="Q692" i="1"/>
  <c r="P693" i="1"/>
  <c r="Q693" i="1"/>
  <c r="P694" i="1"/>
  <c r="Q694" i="1"/>
  <c r="P695" i="1"/>
  <c r="Q695" i="1"/>
  <c r="P696" i="1"/>
  <c r="Q696" i="1"/>
  <c r="P697" i="1"/>
  <c r="Q697" i="1"/>
  <c r="P698" i="1"/>
  <c r="Q698" i="1"/>
  <c r="P699" i="1"/>
  <c r="Q699" i="1"/>
  <c r="P700" i="1"/>
  <c r="Q700" i="1"/>
  <c r="P701" i="1"/>
  <c r="Q701" i="1"/>
  <c r="P702" i="1"/>
  <c r="Q702" i="1"/>
  <c r="P703" i="1"/>
  <c r="Q703" i="1"/>
  <c r="P704" i="1"/>
  <c r="Q704" i="1"/>
  <c r="P705" i="1"/>
  <c r="Q705" i="1"/>
  <c r="P706" i="1"/>
  <c r="Q706" i="1"/>
  <c r="P707" i="1"/>
  <c r="Q707" i="1"/>
  <c r="P708" i="1"/>
  <c r="Q708" i="1"/>
  <c r="P709" i="1"/>
  <c r="Q709" i="1"/>
  <c r="P710" i="1"/>
  <c r="Q710" i="1"/>
  <c r="P711" i="1"/>
  <c r="Q711" i="1"/>
  <c r="P712" i="1"/>
  <c r="Q712" i="1"/>
  <c r="P713" i="1"/>
  <c r="Q713" i="1"/>
  <c r="P714" i="1"/>
  <c r="Q714" i="1"/>
  <c r="P715" i="1"/>
  <c r="Q715" i="1"/>
  <c r="P716" i="1"/>
  <c r="Q716" i="1"/>
  <c r="P717" i="1"/>
  <c r="Q717" i="1"/>
  <c r="P718" i="1"/>
  <c r="Q718" i="1"/>
  <c r="P719" i="1"/>
  <c r="Q719" i="1"/>
  <c r="P720" i="1"/>
  <c r="Q720" i="1"/>
  <c r="P721" i="1"/>
  <c r="Q721" i="1"/>
  <c r="P722" i="1"/>
  <c r="Q722" i="1"/>
  <c r="P723" i="1"/>
  <c r="Q723" i="1"/>
  <c r="P724" i="1"/>
  <c r="Q724" i="1"/>
  <c r="P725" i="1"/>
  <c r="Q725" i="1"/>
  <c r="P726" i="1"/>
  <c r="Q726" i="1"/>
  <c r="P727" i="1"/>
  <c r="Q727" i="1"/>
  <c r="P728" i="1"/>
  <c r="Q728" i="1"/>
  <c r="P729" i="1"/>
  <c r="Q729" i="1"/>
  <c r="P730" i="1"/>
  <c r="Q730" i="1"/>
  <c r="P731" i="1"/>
  <c r="Q731" i="1"/>
  <c r="P732" i="1"/>
  <c r="Q732" i="1"/>
  <c r="P733" i="1"/>
  <c r="Q733" i="1"/>
  <c r="P734" i="1"/>
  <c r="Q734" i="1"/>
  <c r="P735" i="1"/>
  <c r="Q735" i="1"/>
  <c r="P736" i="1"/>
  <c r="Q736" i="1"/>
  <c r="P737" i="1"/>
  <c r="Q737" i="1"/>
  <c r="P738" i="1"/>
  <c r="Q738" i="1"/>
  <c r="P739" i="1"/>
  <c r="Q739" i="1"/>
  <c r="P740" i="1"/>
  <c r="Q740" i="1"/>
  <c r="P741" i="1"/>
  <c r="Q741" i="1"/>
  <c r="P742" i="1"/>
  <c r="Q742" i="1"/>
  <c r="P743" i="1"/>
  <c r="Q743" i="1"/>
  <c r="P744" i="1"/>
  <c r="Q744" i="1"/>
  <c r="P745" i="1"/>
  <c r="Q745" i="1"/>
  <c r="P746" i="1"/>
  <c r="Q746" i="1"/>
  <c r="P747" i="1"/>
  <c r="Q747" i="1"/>
  <c r="P748" i="1"/>
  <c r="Q748" i="1"/>
  <c r="P749" i="1"/>
  <c r="Q749" i="1"/>
  <c r="P750" i="1"/>
  <c r="Q750" i="1"/>
  <c r="P751" i="1"/>
  <c r="Q751" i="1"/>
  <c r="P752" i="1"/>
  <c r="Q752" i="1"/>
  <c r="P753" i="1"/>
  <c r="Q753" i="1"/>
  <c r="P754" i="1"/>
  <c r="Q754" i="1"/>
  <c r="P755" i="1"/>
  <c r="Q755" i="1"/>
  <c r="P756" i="1"/>
  <c r="Q756" i="1"/>
  <c r="P757" i="1"/>
  <c r="Q757" i="1"/>
  <c r="P758" i="1"/>
  <c r="Q758" i="1"/>
  <c r="P759" i="1"/>
  <c r="Q759" i="1"/>
  <c r="P760" i="1"/>
  <c r="Q760" i="1"/>
  <c r="P761" i="1"/>
  <c r="Q761" i="1"/>
  <c r="P762" i="1"/>
  <c r="Q762" i="1"/>
  <c r="P763" i="1"/>
  <c r="Q763" i="1"/>
  <c r="P764" i="1"/>
  <c r="Q764" i="1"/>
  <c r="P765" i="1"/>
  <c r="Q765" i="1"/>
  <c r="P766" i="1"/>
  <c r="Q766" i="1"/>
  <c r="P767" i="1"/>
  <c r="Q767" i="1"/>
  <c r="P768" i="1"/>
  <c r="Q768" i="1"/>
  <c r="P769" i="1"/>
  <c r="Q769" i="1"/>
  <c r="P770" i="1"/>
  <c r="Q770" i="1"/>
  <c r="P771" i="1"/>
  <c r="Q771" i="1"/>
  <c r="P772" i="1"/>
  <c r="Q772" i="1"/>
  <c r="P773" i="1"/>
  <c r="Q773" i="1"/>
  <c r="P774" i="1"/>
  <c r="Q774" i="1"/>
  <c r="P775" i="1"/>
  <c r="Q775" i="1"/>
  <c r="P776" i="1"/>
  <c r="Q776" i="1"/>
  <c r="P777" i="1"/>
  <c r="Q777" i="1"/>
  <c r="P778" i="1"/>
  <c r="Q778" i="1"/>
  <c r="P779" i="1"/>
  <c r="Q779" i="1"/>
  <c r="P780" i="1"/>
  <c r="Q780" i="1"/>
  <c r="P781" i="1"/>
  <c r="Q781" i="1"/>
  <c r="P782" i="1"/>
  <c r="Q782" i="1"/>
  <c r="P783" i="1"/>
  <c r="Q783" i="1"/>
  <c r="P784" i="1"/>
  <c r="Q784" i="1"/>
  <c r="P785" i="1"/>
  <c r="Q785" i="1"/>
  <c r="P786" i="1"/>
  <c r="Q786" i="1"/>
  <c r="P787" i="1"/>
  <c r="Q787" i="1"/>
  <c r="P788" i="1"/>
  <c r="Q788" i="1"/>
  <c r="P789" i="1"/>
  <c r="Q789" i="1"/>
  <c r="P790" i="1"/>
  <c r="Q790" i="1"/>
  <c r="P791" i="1"/>
  <c r="Q791" i="1"/>
  <c r="P792" i="1"/>
  <c r="Q792" i="1"/>
  <c r="P793" i="1"/>
  <c r="Q793" i="1"/>
  <c r="P794" i="1"/>
  <c r="Q794" i="1"/>
  <c r="P795" i="1"/>
  <c r="Q795" i="1"/>
  <c r="P796" i="1"/>
  <c r="Q796" i="1"/>
  <c r="P797" i="1"/>
  <c r="Q797" i="1"/>
  <c r="P798" i="1"/>
  <c r="Q798" i="1"/>
  <c r="P799" i="1"/>
  <c r="Q799" i="1"/>
  <c r="P800" i="1"/>
  <c r="Q800" i="1"/>
  <c r="P801" i="1"/>
  <c r="Q801" i="1"/>
  <c r="P802" i="1"/>
  <c r="Q802" i="1"/>
  <c r="P803" i="1"/>
  <c r="Q803" i="1"/>
  <c r="P804" i="1"/>
  <c r="Q804" i="1"/>
  <c r="P805" i="1"/>
  <c r="Q805" i="1"/>
  <c r="P806" i="1"/>
  <c r="Q806" i="1"/>
  <c r="P807" i="1"/>
  <c r="Q807" i="1"/>
  <c r="P808" i="1"/>
  <c r="Q808" i="1"/>
  <c r="P809" i="1"/>
  <c r="Q809" i="1"/>
  <c r="P810" i="1"/>
  <c r="Q810" i="1"/>
  <c r="P811" i="1"/>
  <c r="Q811" i="1"/>
  <c r="P812" i="1"/>
  <c r="Q812" i="1"/>
  <c r="P813" i="1"/>
  <c r="Q813" i="1"/>
  <c r="P814" i="1"/>
  <c r="Q814" i="1"/>
  <c r="P815" i="1"/>
  <c r="Q815" i="1"/>
  <c r="P816" i="1"/>
  <c r="Q816" i="1"/>
  <c r="P817" i="1"/>
  <c r="Q817" i="1"/>
  <c r="P818" i="1"/>
  <c r="Q818" i="1"/>
  <c r="P819" i="1"/>
  <c r="Q819" i="1"/>
  <c r="P820" i="1"/>
  <c r="Q820" i="1"/>
  <c r="P821" i="1"/>
  <c r="Q821" i="1"/>
  <c r="P822" i="1"/>
  <c r="Q822" i="1"/>
  <c r="P823" i="1"/>
  <c r="Q823" i="1"/>
  <c r="P824" i="1"/>
  <c r="Q824" i="1"/>
  <c r="P825" i="1"/>
  <c r="Q825" i="1"/>
  <c r="P826" i="1"/>
  <c r="Q826" i="1"/>
  <c r="P827" i="1"/>
  <c r="Q827" i="1"/>
  <c r="P828" i="1"/>
  <c r="Q828" i="1"/>
  <c r="P829" i="1"/>
  <c r="Q829" i="1"/>
  <c r="P830" i="1"/>
  <c r="Q830" i="1"/>
  <c r="P831" i="1"/>
  <c r="Q831" i="1"/>
  <c r="P832" i="1"/>
  <c r="Q832" i="1"/>
  <c r="P833" i="1"/>
  <c r="Q833" i="1"/>
  <c r="P834" i="1"/>
  <c r="Q834" i="1"/>
  <c r="P835" i="1"/>
  <c r="Q835" i="1"/>
  <c r="P836" i="1"/>
  <c r="Q836" i="1"/>
  <c r="P837" i="1"/>
  <c r="Q837" i="1"/>
  <c r="P838" i="1"/>
  <c r="Q838" i="1"/>
  <c r="P839" i="1"/>
  <c r="Q839" i="1"/>
  <c r="P840" i="1"/>
  <c r="Q840" i="1"/>
  <c r="P841" i="1"/>
  <c r="Q841" i="1"/>
  <c r="P842" i="1"/>
  <c r="Q842" i="1"/>
  <c r="P843" i="1"/>
  <c r="Q843" i="1"/>
  <c r="P844" i="1"/>
  <c r="Q844" i="1"/>
  <c r="P845" i="1"/>
  <c r="Q845" i="1"/>
  <c r="P846" i="1"/>
  <c r="Q846" i="1"/>
  <c r="P847" i="1"/>
  <c r="Q847" i="1"/>
  <c r="P848" i="1"/>
  <c r="Q848" i="1"/>
  <c r="P849" i="1"/>
  <c r="Q849" i="1"/>
  <c r="P850" i="1"/>
  <c r="Q850" i="1"/>
  <c r="P851" i="1"/>
  <c r="Q851" i="1"/>
  <c r="P852" i="1"/>
  <c r="Q852" i="1"/>
  <c r="P853" i="1"/>
  <c r="Q853" i="1"/>
  <c r="P854" i="1"/>
  <c r="Q854" i="1"/>
  <c r="P855" i="1"/>
  <c r="Q855" i="1"/>
  <c r="P856" i="1"/>
  <c r="Q856" i="1"/>
  <c r="P857" i="1"/>
  <c r="Q857" i="1"/>
  <c r="P858" i="1"/>
  <c r="Q858" i="1"/>
  <c r="P859" i="1"/>
  <c r="Q859" i="1"/>
  <c r="P860" i="1"/>
  <c r="Q860" i="1"/>
  <c r="P861" i="1"/>
  <c r="Q861" i="1"/>
  <c r="P862" i="1"/>
  <c r="Q862" i="1"/>
  <c r="P863" i="1"/>
  <c r="Q863" i="1"/>
  <c r="P864" i="1"/>
  <c r="Q864" i="1"/>
  <c r="P865" i="1"/>
  <c r="Q865" i="1"/>
  <c r="P866" i="1"/>
  <c r="Q866" i="1"/>
  <c r="P867" i="1"/>
  <c r="Q867" i="1"/>
  <c r="P868" i="1"/>
  <c r="Q868" i="1"/>
  <c r="P869" i="1"/>
  <c r="Q869" i="1"/>
  <c r="P870" i="1"/>
  <c r="Q870" i="1"/>
  <c r="P871" i="1"/>
  <c r="Q871" i="1"/>
  <c r="P872" i="1"/>
  <c r="Q872" i="1"/>
  <c r="P873" i="1"/>
  <c r="Q873" i="1"/>
  <c r="P874" i="1"/>
  <c r="Q874" i="1"/>
  <c r="P875" i="1"/>
  <c r="Q875" i="1"/>
  <c r="P876" i="1"/>
  <c r="Q876" i="1"/>
  <c r="P877" i="1"/>
  <c r="Q877" i="1"/>
  <c r="P878" i="1"/>
  <c r="Q878" i="1"/>
  <c r="P879" i="1"/>
  <c r="Q879" i="1"/>
  <c r="P880" i="1"/>
  <c r="Q880" i="1"/>
  <c r="P881" i="1"/>
  <c r="Q881" i="1"/>
  <c r="P882" i="1"/>
  <c r="Q882" i="1"/>
  <c r="P883" i="1"/>
  <c r="Q883" i="1"/>
  <c r="P884" i="1"/>
  <c r="Q884" i="1"/>
  <c r="P885" i="1"/>
  <c r="Q885" i="1"/>
  <c r="P886" i="1"/>
  <c r="Q886" i="1"/>
  <c r="P887" i="1"/>
  <c r="Q887" i="1"/>
  <c r="P888" i="1"/>
  <c r="Q888" i="1"/>
  <c r="P889" i="1"/>
  <c r="Q889" i="1"/>
  <c r="P890" i="1"/>
  <c r="Q890" i="1"/>
  <c r="P891" i="1"/>
  <c r="Q891" i="1"/>
  <c r="P892" i="1"/>
  <c r="Q892" i="1"/>
  <c r="P893" i="1"/>
  <c r="Q893" i="1"/>
  <c r="P894" i="1"/>
  <c r="Q894" i="1"/>
  <c r="P895" i="1"/>
  <c r="Q895" i="1"/>
  <c r="P896" i="1"/>
  <c r="Q896" i="1"/>
  <c r="P897" i="1"/>
  <c r="Q897" i="1"/>
  <c r="P898" i="1"/>
  <c r="Q898" i="1"/>
  <c r="P899" i="1"/>
  <c r="Q899" i="1"/>
  <c r="P900" i="1"/>
  <c r="Q900" i="1"/>
  <c r="P901" i="1"/>
  <c r="Q901" i="1"/>
  <c r="P902" i="1"/>
  <c r="Q902" i="1"/>
  <c r="P903" i="1"/>
  <c r="P904" i="1"/>
  <c r="Q904" i="1"/>
  <c r="P905" i="1"/>
  <c r="Q905" i="1"/>
  <c r="P906" i="1"/>
  <c r="Q906" i="1"/>
  <c r="P907" i="1"/>
  <c r="Q907" i="1"/>
  <c r="P908" i="1"/>
  <c r="Q908" i="1"/>
  <c r="P909" i="1"/>
  <c r="Q909" i="1"/>
  <c r="P910" i="1"/>
  <c r="Q910" i="1"/>
  <c r="P911" i="1"/>
  <c r="Q911" i="1"/>
  <c r="P912" i="1"/>
  <c r="Q912" i="1"/>
  <c r="P913" i="1"/>
  <c r="Q913" i="1"/>
  <c r="P914" i="1"/>
  <c r="Q914" i="1"/>
  <c r="P915" i="1"/>
  <c r="Q915" i="1"/>
  <c r="P916" i="1"/>
  <c r="Q916" i="1"/>
  <c r="P917" i="1"/>
  <c r="Q917" i="1"/>
  <c r="P918" i="1"/>
  <c r="Q918" i="1"/>
  <c r="P919" i="1"/>
  <c r="Q919" i="1"/>
  <c r="P920" i="1"/>
  <c r="Q920" i="1"/>
  <c r="P921" i="1"/>
  <c r="Q921" i="1"/>
  <c r="P922" i="1"/>
  <c r="Q922" i="1"/>
  <c r="P923" i="1"/>
  <c r="Q923" i="1"/>
  <c r="P924" i="1"/>
  <c r="Q924" i="1"/>
  <c r="P925" i="1"/>
  <c r="Q925" i="1"/>
  <c r="P926" i="1"/>
  <c r="Q926" i="1"/>
  <c r="P927" i="1"/>
  <c r="Q927" i="1"/>
  <c r="P928" i="1"/>
  <c r="Q928" i="1"/>
  <c r="P929" i="1"/>
  <c r="Q929" i="1"/>
  <c r="P930" i="1"/>
  <c r="Q930" i="1"/>
  <c r="P931" i="1"/>
  <c r="Q931" i="1"/>
  <c r="P932" i="1"/>
  <c r="Q932" i="1"/>
  <c r="P933" i="1"/>
  <c r="Q933" i="1"/>
  <c r="P934" i="1"/>
  <c r="Q934" i="1"/>
  <c r="P935" i="1"/>
  <c r="Q935" i="1"/>
  <c r="P936" i="1"/>
  <c r="Q936" i="1"/>
  <c r="P937" i="1"/>
  <c r="Q937" i="1"/>
  <c r="P938" i="1"/>
  <c r="Q938" i="1"/>
  <c r="P939" i="1"/>
  <c r="Q939" i="1"/>
  <c r="P940" i="1"/>
  <c r="Q940" i="1"/>
  <c r="P941" i="1"/>
  <c r="Q941" i="1"/>
  <c r="P942" i="1"/>
  <c r="Q942" i="1"/>
  <c r="P943" i="1"/>
  <c r="Q943" i="1"/>
  <c r="P944" i="1"/>
  <c r="Q944" i="1"/>
  <c r="P945" i="1"/>
  <c r="Q945" i="1"/>
  <c r="P946" i="1"/>
  <c r="Q946" i="1"/>
  <c r="P947" i="1"/>
  <c r="Q947" i="1"/>
  <c r="P948" i="1"/>
  <c r="Q948" i="1"/>
  <c r="P949" i="1"/>
  <c r="Q949" i="1"/>
  <c r="P950" i="1"/>
  <c r="Q950" i="1"/>
  <c r="P951" i="1"/>
  <c r="Q951" i="1"/>
  <c r="P952" i="1"/>
  <c r="Q952" i="1"/>
  <c r="P953" i="1"/>
  <c r="Q953" i="1"/>
  <c r="P954" i="1"/>
  <c r="Q954" i="1"/>
  <c r="P955" i="1"/>
  <c r="Q955" i="1"/>
  <c r="P956" i="1"/>
  <c r="Q956" i="1"/>
  <c r="P957" i="1"/>
  <c r="Q957" i="1"/>
  <c r="P958" i="1"/>
  <c r="Q958" i="1"/>
  <c r="P959" i="1"/>
  <c r="Q959" i="1"/>
  <c r="P960" i="1"/>
  <c r="Q960" i="1"/>
  <c r="P961" i="1"/>
  <c r="Q961" i="1"/>
  <c r="P962" i="1"/>
  <c r="P963" i="1"/>
  <c r="Q963" i="1"/>
  <c r="P964" i="1"/>
  <c r="Q964" i="1"/>
  <c r="P965" i="1"/>
  <c r="Q965" i="1"/>
  <c r="P966" i="1"/>
  <c r="Q966" i="1"/>
  <c r="P967" i="1"/>
  <c r="Q967" i="1"/>
  <c r="P968" i="1"/>
  <c r="Q968" i="1"/>
  <c r="P969" i="1"/>
  <c r="Q969" i="1"/>
  <c r="P970" i="1"/>
  <c r="Q970" i="1"/>
  <c r="P971" i="1"/>
  <c r="Q971" i="1"/>
  <c r="P972" i="1"/>
  <c r="P973" i="1"/>
  <c r="Q973" i="1"/>
  <c r="P974" i="1"/>
  <c r="Q974" i="1"/>
  <c r="P975" i="1"/>
  <c r="Q975" i="1"/>
  <c r="P976" i="1"/>
  <c r="Q976" i="1"/>
  <c r="P977" i="1"/>
  <c r="Q977" i="1"/>
  <c r="P978" i="1"/>
  <c r="Q978" i="1"/>
  <c r="P979" i="1"/>
  <c r="Q979" i="1"/>
  <c r="P980" i="1"/>
  <c r="Q980" i="1"/>
  <c r="P981" i="1"/>
  <c r="Q981" i="1"/>
  <c r="P982" i="1"/>
  <c r="Q982" i="1"/>
  <c r="P983" i="1"/>
  <c r="Q983" i="1"/>
  <c r="P984" i="1"/>
  <c r="Q984" i="1"/>
  <c r="P985" i="1"/>
  <c r="Q985" i="1"/>
  <c r="P986" i="1"/>
  <c r="Q986" i="1"/>
  <c r="P987" i="1"/>
  <c r="Q987" i="1"/>
  <c r="P988" i="1"/>
  <c r="Q988" i="1"/>
  <c r="P989" i="1"/>
  <c r="Q989" i="1"/>
  <c r="P990" i="1"/>
  <c r="Q990" i="1"/>
  <c r="P991" i="1"/>
  <c r="Q991" i="1"/>
  <c r="P992" i="1"/>
  <c r="Q992" i="1"/>
  <c r="P993" i="1"/>
  <c r="Q993" i="1"/>
  <c r="P994" i="1"/>
  <c r="Q994" i="1"/>
  <c r="P995" i="1"/>
  <c r="Q995" i="1"/>
  <c r="P996" i="1"/>
  <c r="Q996" i="1"/>
  <c r="P997" i="1"/>
  <c r="Q997" i="1"/>
  <c r="P998" i="1"/>
  <c r="Q998" i="1"/>
  <c r="P999" i="1"/>
  <c r="Q999" i="1"/>
  <c r="P1000" i="1"/>
  <c r="Q1000" i="1"/>
  <c r="P1001" i="1"/>
  <c r="Q1001" i="1"/>
  <c r="P1002" i="1"/>
  <c r="Q1002" i="1"/>
  <c r="P1003" i="1"/>
  <c r="P1004" i="1"/>
  <c r="Q1004" i="1"/>
  <c r="P1005" i="1"/>
  <c r="P1006" i="1"/>
  <c r="Q1006" i="1"/>
  <c r="P1007" i="1"/>
  <c r="Q1007" i="1"/>
  <c r="P1008" i="1"/>
  <c r="Q1008" i="1"/>
  <c r="P1009" i="1"/>
  <c r="Q1009" i="1"/>
  <c r="P1010" i="1"/>
  <c r="Q1010" i="1"/>
  <c r="P1011" i="1"/>
  <c r="Q1011" i="1"/>
  <c r="P1012" i="1"/>
  <c r="Q1012" i="1"/>
  <c r="P1013" i="1"/>
  <c r="Q1013" i="1"/>
  <c r="P1014" i="1"/>
  <c r="Q1014" i="1"/>
  <c r="P1015" i="1"/>
  <c r="Q1015" i="1"/>
  <c r="P1016" i="1"/>
  <c r="Q1016" i="1"/>
  <c r="P1017" i="1"/>
  <c r="Q1017" i="1"/>
  <c r="P1018" i="1"/>
  <c r="Q1018" i="1"/>
  <c r="P1019" i="1"/>
  <c r="Q1019" i="1"/>
  <c r="P1020" i="1"/>
  <c r="Q1020" i="1"/>
  <c r="P1021" i="1"/>
  <c r="Q1021" i="1"/>
  <c r="P1022" i="1"/>
  <c r="Q1022" i="1"/>
  <c r="P1023" i="1"/>
  <c r="Q1023" i="1"/>
  <c r="P1024" i="1"/>
  <c r="Q1024" i="1"/>
  <c r="P1025" i="1"/>
  <c r="Q1025" i="1"/>
  <c r="P1026" i="1"/>
  <c r="Q1026" i="1"/>
  <c r="P1027" i="1"/>
  <c r="Q1027" i="1"/>
  <c r="P1028" i="1"/>
  <c r="Q1028" i="1"/>
  <c r="P1029" i="1"/>
  <c r="Q1029" i="1"/>
  <c r="P1030" i="1"/>
  <c r="Q1030" i="1"/>
  <c r="P1031" i="1"/>
  <c r="Q1031" i="1"/>
  <c r="P1032" i="1"/>
  <c r="Q1032" i="1"/>
  <c r="P1033" i="1"/>
  <c r="Q1033" i="1"/>
  <c r="P1034" i="1"/>
  <c r="Q1034" i="1"/>
  <c r="P1035" i="1"/>
  <c r="P1036" i="1"/>
  <c r="Q1036" i="1"/>
  <c r="P1037" i="1"/>
  <c r="Q1037" i="1"/>
  <c r="P1038" i="1"/>
  <c r="Q1038" i="1"/>
  <c r="P1039" i="1"/>
  <c r="Q1039" i="1"/>
  <c r="P1040" i="1"/>
  <c r="Q1040" i="1"/>
  <c r="P1041" i="1"/>
  <c r="Q1041" i="1"/>
  <c r="P1042" i="1"/>
  <c r="Q1042" i="1"/>
  <c r="P1043" i="1"/>
  <c r="Q1043" i="1"/>
  <c r="P1044" i="1"/>
  <c r="Q1044" i="1"/>
  <c r="P1045" i="1"/>
  <c r="Q1045" i="1"/>
  <c r="P1046" i="1"/>
  <c r="Q1046" i="1"/>
  <c r="P1047" i="1"/>
  <c r="Q1047" i="1"/>
  <c r="P1048" i="1"/>
  <c r="Q1048" i="1"/>
  <c r="P1049" i="1"/>
  <c r="Q1049" i="1"/>
  <c r="P1050" i="1"/>
  <c r="Q1050" i="1"/>
  <c r="P1051" i="1"/>
  <c r="Q1051" i="1"/>
  <c r="P1052" i="1"/>
  <c r="Q1052" i="1"/>
  <c r="P1053" i="1"/>
  <c r="Q1053" i="1"/>
  <c r="P1054" i="1"/>
  <c r="Q1054" i="1"/>
  <c r="P1055" i="1"/>
  <c r="Q1055" i="1"/>
  <c r="P1056" i="1"/>
  <c r="Q1056" i="1"/>
  <c r="P1057" i="1"/>
  <c r="Q1057" i="1"/>
  <c r="P1058" i="1"/>
  <c r="Q1058" i="1"/>
  <c r="P1059" i="1"/>
  <c r="Q1059" i="1"/>
  <c r="P1060" i="1"/>
  <c r="Q1060" i="1"/>
  <c r="P1061" i="1"/>
  <c r="P1062" i="1"/>
  <c r="Q1062" i="1"/>
  <c r="P1063" i="1"/>
  <c r="Q1063" i="1"/>
  <c r="P1064" i="1"/>
  <c r="Q1064" i="1"/>
  <c r="P1065" i="1"/>
  <c r="Q1065" i="1"/>
  <c r="P1066" i="1"/>
  <c r="Q1066" i="1"/>
  <c r="P1067" i="1"/>
  <c r="Q1067" i="1"/>
  <c r="P1068" i="1"/>
  <c r="Q1068" i="1"/>
  <c r="P1069" i="1"/>
  <c r="Q1069" i="1"/>
  <c r="P1070" i="1"/>
  <c r="Q1070" i="1"/>
  <c r="P1071" i="1"/>
  <c r="Q1071" i="1"/>
  <c r="P1072" i="1"/>
  <c r="Q1072" i="1"/>
  <c r="P1073" i="1"/>
  <c r="Q1073" i="1"/>
  <c r="P1074" i="1"/>
  <c r="Q1074" i="1"/>
  <c r="P1075" i="1"/>
  <c r="Q1075" i="1"/>
  <c r="P1076" i="1"/>
  <c r="Q1076" i="1"/>
  <c r="P1077" i="1"/>
  <c r="Q1077" i="1"/>
  <c r="P1078" i="1"/>
  <c r="Q1078" i="1"/>
  <c r="P1079" i="1"/>
  <c r="Q1079" i="1"/>
  <c r="P1080" i="1"/>
  <c r="Q1080" i="1"/>
  <c r="P1081" i="1"/>
  <c r="Q1081" i="1"/>
  <c r="P1082" i="1"/>
  <c r="Q1082" i="1"/>
  <c r="P1083" i="1"/>
  <c r="Q1083" i="1"/>
  <c r="P1084" i="1"/>
  <c r="Q1084" i="1"/>
  <c r="P1085" i="1"/>
  <c r="Q1085" i="1"/>
  <c r="P1086" i="1"/>
  <c r="Q1086" i="1"/>
  <c r="P1087" i="1"/>
  <c r="Q1087" i="1"/>
  <c r="P1088" i="1"/>
  <c r="Q1088" i="1"/>
  <c r="P1089" i="1"/>
  <c r="Q1089" i="1"/>
  <c r="P1090" i="1"/>
  <c r="Q1090" i="1"/>
  <c r="P1091" i="1"/>
  <c r="Q1091" i="1"/>
  <c r="P1092" i="1"/>
  <c r="Q1092" i="1"/>
  <c r="P1093" i="1"/>
  <c r="Q1093" i="1"/>
  <c r="P1094" i="1"/>
  <c r="Q1094" i="1"/>
  <c r="P1095" i="1"/>
  <c r="Q1095" i="1"/>
  <c r="P1096" i="1"/>
  <c r="Q1096" i="1"/>
  <c r="P1097" i="1"/>
  <c r="Q1097" i="1"/>
  <c r="P1098" i="1"/>
  <c r="Q1098" i="1"/>
  <c r="P1099" i="1"/>
  <c r="Q1099" i="1"/>
  <c r="P1100" i="1"/>
  <c r="Q1100" i="1"/>
  <c r="P1101" i="1"/>
  <c r="Q1101" i="1"/>
  <c r="P1102" i="1"/>
  <c r="Q1102" i="1"/>
  <c r="P1103" i="1"/>
  <c r="Q1103" i="1"/>
  <c r="P1104" i="1"/>
  <c r="Q1104" i="1"/>
  <c r="P1105" i="1"/>
  <c r="Q1105" i="1"/>
  <c r="P1106" i="1"/>
  <c r="Q1106" i="1"/>
  <c r="P1107" i="1"/>
  <c r="Q1107" i="1"/>
  <c r="P1108" i="1"/>
  <c r="Q1108" i="1"/>
  <c r="P1109" i="1"/>
  <c r="Q1109" i="1"/>
  <c r="P1110" i="1"/>
  <c r="Q1110" i="1"/>
  <c r="P1111" i="1"/>
  <c r="Q1111" i="1"/>
  <c r="P1112" i="1"/>
  <c r="Q1112" i="1"/>
  <c r="P1113" i="1"/>
  <c r="Q1113" i="1"/>
  <c r="P1114" i="1"/>
  <c r="Q1114" i="1"/>
  <c r="P1115" i="1"/>
  <c r="Q1115" i="1"/>
  <c r="P1116" i="1"/>
  <c r="Q1116" i="1"/>
  <c r="P1117" i="1"/>
  <c r="Q1117" i="1"/>
  <c r="P1118" i="1"/>
  <c r="Q1118" i="1"/>
  <c r="P1119" i="1"/>
  <c r="Q1119" i="1"/>
  <c r="P1120" i="1"/>
  <c r="Q1120" i="1"/>
  <c r="P1121" i="1"/>
  <c r="Q1121" i="1"/>
  <c r="P1122" i="1"/>
  <c r="Q1122" i="1"/>
  <c r="P1123" i="1"/>
  <c r="Q1123" i="1"/>
  <c r="P1124" i="1"/>
  <c r="Q1124" i="1"/>
  <c r="P1125" i="1"/>
  <c r="Q1125" i="1"/>
  <c r="P1126" i="1"/>
  <c r="Q1126" i="1"/>
  <c r="P1127" i="1"/>
  <c r="Q1127" i="1"/>
  <c r="P1128" i="1"/>
  <c r="P1129" i="1"/>
  <c r="Q1129" i="1"/>
  <c r="P1130" i="1"/>
  <c r="Q1130" i="1"/>
  <c r="P1131" i="1"/>
  <c r="Q1131" i="1"/>
  <c r="P1132" i="1"/>
  <c r="Q1132" i="1"/>
  <c r="P1133" i="1"/>
  <c r="Q1133" i="1"/>
  <c r="P1134" i="1"/>
  <c r="Q1134" i="1"/>
  <c r="P1135" i="1"/>
  <c r="Q1135" i="1"/>
  <c r="P1136" i="1"/>
  <c r="Q1136" i="1"/>
  <c r="P1137" i="1"/>
  <c r="Q1137" i="1"/>
  <c r="P1138" i="1"/>
  <c r="P1139" i="1"/>
  <c r="Q1139" i="1"/>
  <c r="P1140" i="1"/>
  <c r="Q1140" i="1"/>
  <c r="P1141" i="1"/>
  <c r="Q1141" i="1"/>
  <c r="P1142" i="1"/>
  <c r="Q1142" i="1"/>
  <c r="P1143" i="1"/>
  <c r="Q1143" i="1"/>
  <c r="P1144" i="1"/>
  <c r="Q1144" i="1"/>
  <c r="P1145" i="1"/>
  <c r="Q1145" i="1"/>
  <c r="P1146" i="1"/>
  <c r="Q1146" i="1"/>
  <c r="P1147" i="1"/>
  <c r="Q1147" i="1"/>
  <c r="P1148" i="1"/>
  <c r="Q1148" i="1"/>
  <c r="P1149" i="1"/>
  <c r="Q1149" i="1"/>
  <c r="P1150" i="1"/>
  <c r="Q1150" i="1"/>
  <c r="P1151" i="1"/>
  <c r="Q1151" i="1"/>
  <c r="P1152" i="1"/>
  <c r="Q1152" i="1"/>
  <c r="P1153" i="1"/>
  <c r="Q1153" i="1"/>
  <c r="P1154" i="1"/>
  <c r="Q1154" i="1"/>
  <c r="P1155" i="1"/>
  <c r="Q1155" i="1"/>
  <c r="P1156" i="1"/>
  <c r="Q1156" i="1"/>
  <c r="P1157" i="1"/>
  <c r="Q1157" i="1"/>
  <c r="P1158" i="1"/>
  <c r="Q1158" i="1"/>
  <c r="P1159" i="1"/>
  <c r="Q1159" i="1"/>
  <c r="P1160" i="1"/>
  <c r="Q1160" i="1"/>
  <c r="P1161" i="1"/>
  <c r="Q1161" i="1"/>
  <c r="P1162" i="1"/>
  <c r="Q1162" i="1"/>
  <c r="P1163" i="1"/>
  <c r="Q1163" i="1"/>
  <c r="P1164" i="1"/>
  <c r="Q1164" i="1"/>
  <c r="P1165" i="1"/>
  <c r="Q1165" i="1"/>
  <c r="P1166" i="1"/>
  <c r="Q1166" i="1"/>
  <c r="P1167" i="1"/>
  <c r="Q1167" i="1"/>
  <c r="P1168" i="1"/>
  <c r="Q1168" i="1"/>
  <c r="P1169" i="1"/>
  <c r="Q1169" i="1"/>
  <c r="P1170" i="1"/>
  <c r="P1171" i="1"/>
  <c r="Q1171" i="1"/>
  <c r="P1172" i="1"/>
  <c r="Q1172" i="1"/>
  <c r="P1173" i="1"/>
  <c r="Q1173" i="1"/>
  <c r="P1174" i="1"/>
  <c r="Q1174" i="1"/>
  <c r="P1175" i="1"/>
  <c r="Q1175" i="1"/>
  <c r="P1176" i="1"/>
  <c r="Q1176" i="1"/>
  <c r="P1177" i="1"/>
  <c r="Q1177" i="1"/>
  <c r="P1178" i="1"/>
  <c r="Q1178" i="1"/>
  <c r="P1179" i="1"/>
  <c r="Q1179" i="1"/>
  <c r="P1180" i="1"/>
  <c r="Q1180" i="1"/>
  <c r="P1181" i="1"/>
  <c r="Q1181" i="1"/>
  <c r="P1182" i="1"/>
  <c r="Q1182" i="1"/>
  <c r="P1183" i="1"/>
  <c r="Q1183" i="1"/>
  <c r="P1184" i="1"/>
  <c r="Q1184" i="1"/>
  <c r="P1185" i="1"/>
  <c r="Q1185" i="1"/>
  <c r="P1186" i="1"/>
  <c r="Q1186" i="1"/>
  <c r="P1187" i="1"/>
  <c r="Q1187" i="1"/>
  <c r="P1188" i="1"/>
  <c r="Q1188" i="1"/>
  <c r="P1189" i="1"/>
  <c r="Q1189" i="1"/>
  <c r="P1190" i="1"/>
  <c r="Q1190" i="1"/>
  <c r="P1191" i="1"/>
  <c r="Q1191" i="1"/>
  <c r="P1192" i="1"/>
  <c r="Q1192" i="1"/>
  <c r="P1193" i="1"/>
  <c r="Q1193" i="1"/>
  <c r="P1194" i="1"/>
  <c r="Q1194" i="1"/>
  <c r="P1195" i="1"/>
  <c r="Q1195" i="1"/>
  <c r="P1196" i="1"/>
  <c r="Q1196" i="1"/>
  <c r="P1197" i="1"/>
  <c r="Q1197" i="1"/>
  <c r="P1198" i="1"/>
  <c r="Q1198" i="1"/>
  <c r="P1199" i="1"/>
  <c r="Q1199" i="1"/>
  <c r="P1200" i="1"/>
  <c r="Q1200" i="1"/>
  <c r="P1201" i="1"/>
  <c r="Q1201" i="1"/>
  <c r="P1202" i="1"/>
  <c r="Q1202" i="1"/>
  <c r="P1203" i="1"/>
  <c r="Q1203" i="1"/>
  <c r="P1204" i="1"/>
  <c r="Q1204" i="1"/>
  <c r="P1205" i="1"/>
  <c r="Q1205" i="1"/>
  <c r="P1206" i="1"/>
  <c r="Q1206" i="1"/>
  <c r="P1207" i="1"/>
  <c r="Q1207" i="1"/>
  <c r="P1208" i="1"/>
  <c r="Q1208" i="1"/>
  <c r="P1209" i="1"/>
  <c r="Q1209" i="1"/>
  <c r="P1210" i="1"/>
  <c r="Q1210" i="1"/>
  <c r="P1211" i="1"/>
  <c r="Q1211" i="1"/>
  <c r="P1212" i="1"/>
  <c r="Q1212" i="1"/>
  <c r="P1213" i="1"/>
  <c r="Q1213" i="1"/>
  <c r="P1214" i="1"/>
  <c r="Q1214" i="1"/>
  <c r="P1215" i="1"/>
  <c r="Q1215" i="1"/>
  <c r="P1216" i="1"/>
  <c r="Q1216" i="1"/>
  <c r="P1217" i="1"/>
  <c r="Q1217" i="1"/>
  <c r="P1218" i="1"/>
  <c r="Q1218" i="1"/>
  <c r="P1219" i="1"/>
  <c r="Q1219" i="1"/>
  <c r="P1220" i="1"/>
  <c r="Q1220" i="1"/>
  <c r="P1221" i="1"/>
  <c r="Q1221" i="1"/>
  <c r="P1222" i="1"/>
  <c r="Q1222" i="1"/>
  <c r="P1223" i="1"/>
  <c r="Q1223" i="1"/>
  <c r="P1224" i="1"/>
  <c r="Q1224" i="1"/>
  <c r="P1225" i="1"/>
  <c r="Q1225" i="1"/>
  <c r="P1226" i="1"/>
  <c r="Q1226" i="1"/>
  <c r="P1227" i="1"/>
  <c r="Q1227" i="1"/>
  <c r="P1228" i="1"/>
  <c r="Q1228" i="1"/>
  <c r="P1229" i="1"/>
  <c r="Q1229" i="1"/>
  <c r="P1230" i="1"/>
  <c r="Q1230" i="1"/>
  <c r="P1231" i="1"/>
  <c r="Q1231" i="1"/>
  <c r="P1232" i="1"/>
  <c r="Q1232" i="1"/>
  <c r="P1233" i="1"/>
  <c r="Q1233" i="1"/>
  <c r="P1234" i="1"/>
  <c r="Q1234" i="1"/>
  <c r="P1235" i="1"/>
  <c r="Q1235" i="1"/>
  <c r="P1236" i="1"/>
  <c r="Q1236" i="1"/>
  <c r="P1237" i="1"/>
  <c r="Q1237" i="1"/>
  <c r="P1238" i="1"/>
  <c r="Q1238" i="1"/>
  <c r="P1239" i="1"/>
  <c r="Q1239" i="1"/>
  <c r="P1240" i="1"/>
  <c r="Q1240" i="1"/>
  <c r="P1241" i="1"/>
  <c r="Q1241" i="1"/>
  <c r="P1242" i="1"/>
  <c r="Q1242" i="1"/>
  <c r="P1243" i="1"/>
  <c r="Q1243" i="1"/>
  <c r="P1244" i="1"/>
  <c r="Q1244" i="1"/>
  <c r="P1245" i="1"/>
  <c r="Q1245" i="1"/>
  <c r="P1246" i="1"/>
  <c r="Q1246" i="1"/>
  <c r="P1247" i="1"/>
  <c r="Q1247" i="1"/>
  <c r="P1248" i="1"/>
  <c r="Q1248" i="1"/>
  <c r="P1249" i="1"/>
  <c r="Q1249" i="1"/>
  <c r="P1250" i="1"/>
  <c r="Q1250" i="1"/>
  <c r="P1251" i="1"/>
  <c r="Q1251" i="1"/>
  <c r="P1252" i="1"/>
  <c r="Q1252" i="1"/>
  <c r="P1253" i="1"/>
  <c r="Q1253" i="1"/>
  <c r="P1254" i="1"/>
  <c r="Q1254" i="1"/>
  <c r="P1255" i="1"/>
  <c r="Q1255" i="1"/>
  <c r="P1256" i="1"/>
  <c r="Q1256" i="1"/>
  <c r="P1257" i="1"/>
  <c r="Q1257" i="1"/>
  <c r="P1258" i="1"/>
  <c r="Q1258" i="1"/>
  <c r="P1259" i="1"/>
  <c r="Q1259" i="1"/>
  <c r="P1260" i="1"/>
  <c r="Q1260" i="1"/>
  <c r="P1261" i="1"/>
  <c r="Q1261" i="1"/>
  <c r="P1262" i="1"/>
  <c r="Q1262" i="1"/>
  <c r="P1263" i="1"/>
  <c r="Q1263" i="1"/>
  <c r="P1264" i="1"/>
  <c r="Q1264" i="1"/>
  <c r="P1265" i="1"/>
  <c r="Q1265" i="1"/>
  <c r="P1266" i="1"/>
  <c r="Q1266" i="1"/>
  <c r="P1267" i="1"/>
  <c r="Q1267" i="1"/>
  <c r="P1268" i="1"/>
  <c r="Q1268" i="1"/>
  <c r="P1269" i="1"/>
  <c r="Q1269" i="1"/>
  <c r="P1270" i="1"/>
  <c r="Q1270" i="1"/>
  <c r="P1271" i="1"/>
  <c r="Q1271" i="1"/>
  <c r="P1272" i="1"/>
  <c r="Q1272" i="1"/>
  <c r="P1273" i="1"/>
  <c r="Q1273" i="1"/>
  <c r="P1274" i="1"/>
  <c r="Q1274" i="1"/>
  <c r="P1275" i="1"/>
  <c r="Q1275" i="1"/>
  <c r="P1276" i="1"/>
  <c r="Q1276" i="1"/>
  <c r="P1277" i="1"/>
  <c r="Q1277" i="1"/>
  <c r="P1278" i="1"/>
  <c r="Q1278" i="1"/>
  <c r="P1279" i="1"/>
  <c r="Q1279" i="1"/>
  <c r="P1280" i="1"/>
  <c r="Q1280" i="1"/>
  <c r="P1281" i="1"/>
  <c r="Q1281" i="1"/>
  <c r="P1282" i="1"/>
  <c r="Q1282" i="1"/>
  <c r="P1283" i="1"/>
  <c r="Q1283" i="1"/>
  <c r="P1284" i="1"/>
  <c r="Q1284" i="1"/>
  <c r="P1285" i="1"/>
  <c r="Q1285" i="1"/>
  <c r="P1286" i="1"/>
  <c r="Q1286" i="1"/>
  <c r="P1287" i="1"/>
  <c r="Q1287" i="1"/>
  <c r="P1288" i="1"/>
  <c r="Q1288" i="1"/>
  <c r="P1289" i="1"/>
  <c r="Q1289" i="1"/>
  <c r="P1290" i="1"/>
  <c r="Q1290" i="1"/>
  <c r="P1291" i="1"/>
  <c r="Q1291" i="1"/>
  <c r="P1292" i="1"/>
  <c r="Q1292" i="1"/>
  <c r="P1293" i="1"/>
  <c r="Q1293" i="1"/>
  <c r="P1294" i="1"/>
  <c r="Q1294" i="1"/>
  <c r="P1295" i="1"/>
  <c r="Q1295" i="1"/>
  <c r="P1296" i="1"/>
  <c r="Q1296" i="1"/>
  <c r="P1297" i="1"/>
  <c r="Q1297" i="1"/>
  <c r="P1298" i="1"/>
  <c r="Q1298" i="1"/>
  <c r="P1299" i="1"/>
  <c r="Q1299" i="1"/>
  <c r="P1300" i="1"/>
  <c r="Q1300" i="1"/>
  <c r="P1301" i="1"/>
  <c r="Q1301" i="1"/>
  <c r="P1302" i="1"/>
  <c r="Q1302" i="1"/>
  <c r="P1303" i="1"/>
  <c r="Q1303" i="1"/>
  <c r="P1304" i="1"/>
  <c r="Q1304" i="1"/>
  <c r="P1305" i="1"/>
  <c r="Q1305" i="1"/>
  <c r="P1306" i="1"/>
  <c r="Q1306" i="1"/>
  <c r="P1307" i="1"/>
  <c r="Q1307" i="1"/>
  <c r="P1308" i="1"/>
  <c r="Q1308" i="1"/>
  <c r="P1309" i="1"/>
  <c r="Q1309" i="1"/>
  <c r="P1310" i="1"/>
  <c r="Q1310" i="1"/>
  <c r="P1311" i="1"/>
  <c r="Q1311" i="1"/>
  <c r="P1312" i="1"/>
  <c r="Q1312" i="1"/>
  <c r="P1313" i="1"/>
  <c r="Q1313" i="1"/>
  <c r="P1314" i="1"/>
  <c r="Q1314" i="1"/>
  <c r="P1315" i="1"/>
  <c r="Q1315" i="1"/>
  <c r="P1316" i="1"/>
  <c r="Q1316" i="1"/>
  <c r="P1317" i="1"/>
  <c r="Q1317" i="1"/>
  <c r="P1318" i="1"/>
  <c r="Q1318" i="1"/>
  <c r="P1319" i="1"/>
  <c r="Q1319" i="1"/>
  <c r="P1320" i="1"/>
  <c r="Q1320" i="1"/>
  <c r="P1321" i="1"/>
  <c r="Q1321" i="1"/>
  <c r="P1322" i="1"/>
  <c r="Q1322" i="1"/>
  <c r="P1323" i="1"/>
  <c r="Q1323" i="1"/>
  <c r="P1324" i="1"/>
  <c r="Q1324" i="1"/>
  <c r="P1325" i="1"/>
  <c r="Q1325" i="1"/>
  <c r="P1326" i="1"/>
  <c r="Q1326" i="1"/>
  <c r="P1327" i="1"/>
  <c r="Q1327" i="1"/>
  <c r="P1328" i="1"/>
  <c r="Q1328" i="1"/>
  <c r="P1329" i="1"/>
  <c r="Q1329" i="1"/>
  <c r="P1330" i="1"/>
  <c r="Q1330" i="1"/>
  <c r="P1331" i="1"/>
  <c r="Q1331" i="1"/>
  <c r="P1332" i="1"/>
  <c r="Q1332" i="1"/>
  <c r="P1333" i="1"/>
  <c r="Q1333" i="1"/>
  <c r="P1334" i="1"/>
  <c r="Q1334" i="1"/>
  <c r="P1335" i="1"/>
  <c r="Q1335" i="1"/>
  <c r="P1336" i="1"/>
  <c r="Q1336" i="1"/>
  <c r="P1337" i="1"/>
  <c r="Q1337" i="1"/>
  <c r="P1338" i="1"/>
  <c r="Q1338" i="1"/>
  <c r="P1339" i="1"/>
  <c r="Q1339" i="1"/>
  <c r="P1340" i="1"/>
  <c r="Q1340" i="1"/>
  <c r="P1341" i="1"/>
  <c r="Q1341" i="1"/>
  <c r="P1342" i="1"/>
  <c r="Q1342" i="1"/>
  <c r="P1343" i="1"/>
  <c r="Q1343" i="1"/>
  <c r="P1344" i="1"/>
  <c r="Q1344" i="1"/>
  <c r="P1345" i="1"/>
  <c r="Q1345" i="1"/>
  <c r="P1346" i="1"/>
  <c r="Q1346" i="1"/>
  <c r="P1347" i="1"/>
  <c r="Q1347" i="1"/>
  <c r="P1348" i="1"/>
  <c r="Q1348" i="1"/>
  <c r="P1349" i="1"/>
  <c r="Q1349" i="1"/>
  <c r="P1350" i="1"/>
  <c r="Q1350" i="1"/>
  <c r="P1351" i="1"/>
  <c r="Q1351" i="1"/>
  <c r="P1352" i="1"/>
  <c r="Q1352" i="1"/>
  <c r="P1353" i="1"/>
  <c r="Q1353" i="1"/>
  <c r="P1354" i="1"/>
  <c r="Q1354" i="1"/>
  <c r="P1355" i="1"/>
  <c r="Q1355" i="1"/>
  <c r="P1356" i="1"/>
  <c r="Q1356" i="1"/>
  <c r="P1357" i="1"/>
  <c r="Q1357" i="1"/>
  <c r="P1358" i="1"/>
  <c r="Q1358" i="1"/>
  <c r="P1359" i="1"/>
  <c r="Q1359" i="1"/>
  <c r="P1360" i="1"/>
  <c r="Q1360" i="1"/>
  <c r="P1361" i="1"/>
  <c r="Q1361" i="1"/>
  <c r="P1362" i="1"/>
  <c r="Q1362" i="1"/>
  <c r="P1363" i="1"/>
  <c r="Q1363" i="1"/>
  <c r="P1364" i="1"/>
  <c r="Q1364" i="1"/>
  <c r="P1365" i="1"/>
  <c r="Q1365" i="1"/>
  <c r="P1366" i="1"/>
  <c r="Q1366" i="1"/>
  <c r="P1367" i="1"/>
  <c r="Q1367" i="1"/>
  <c r="P1368" i="1"/>
  <c r="Q1368" i="1"/>
  <c r="P1369" i="1"/>
  <c r="Q1369" i="1"/>
  <c r="P1370" i="1"/>
  <c r="Q1370" i="1"/>
  <c r="P1371" i="1"/>
  <c r="Q1371" i="1"/>
  <c r="P1372" i="1"/>
  <c r="Q1372" i="1"/>
  <c r="P1373" i="1"/>
  <c r="Q1373" i="1"/>
  <c r="P1374" i="1"/>
  <c r="Q1374" i="1"/>
  <c r="P1375" i="1"/>
  <c r="Q1375" i="1"/>
  <c r="P1376" i="1"/>
  <c r="Q1376" i="1"/>
  <c r="P1377" i="1"/>
  <c r="Q1377" i="1"/>
  <c r="P1378" i="1"/>
  <c r="Q1378" i="1"/>
  <c r="P1379" i="1"/>
  <c r="Q1379" i="1"/>
  <c r="P1380" i="1"/>
  <c r="Q1380" i="1"/>
  <c r="P1381" i="1"/>
  <c r="Q1381" i="1"/>
  <c r="P1382" i="1"/>
  <c r="Q1382" i="1"/>
  <c r="P1383" i="1"/>
  <c r="Q1383" i="1"/>
  <c r="P1384" i="1"/>
  <c r="Q1384" i="1"/>
  <c r="P1385" i="1"/>
  <c r="Q1385" i="1"/>
  <c r="P1386" i="1"/>
  <c r="Q1386" i="1"/>
  <c r="P1387" i="1"/>
  <c r="Q1387" i="1"/>
  <c r="P1388" i="1"/>
  <c r="Q1388" i="1"/>
  <c r="P1389" i="1"/>
  <c r="Q1389" i="1"/>
  <c r="P1390" i="1"/>
  <c r="Q1390" i="1"/>
  <c r="P1391" i="1"/>
  <c r="Q1391" i="1"/>
  <c r="P1392" i="1"/>
  <c r="Q1392" i="1"/>
  <c r="P1393" i="1"/>
  <c r="Q1393" i="1"/>
  <c r="P1394" i="1"/>
  <c r="Q1394" i="1"/>
  <c r="P1395" i="1"/>
  <c r="Q1395" i="1"/>
  <c r="P1396" i="1"/>
  <c r="Q1396" i="1"/>
  <c r="P1397" i="1"/>
  <c r="Q1397" i="1"/>
  <c r="P1398" i="1"/>
  <c r="Q1398" i="1"/>
  <c r="P1399" i="1"/>
  <c r="Q1399" i="1"/>
  <c r="P1400" i="1"/>
  <c r="Q1400" i="1"/>
  <c r="P1401" i="1"/>
  <c r="Q1401" i="1"/>
  <c r="P1402" i="1"/>
  <c r="Q1402" i="1"/>
  <c r="P1403" i="1"/>
  <c r="Q1403" i="1"/>
  <c r="P1404" i="1"/>
  <c r="Q1404" i="1"/>
  <c r="P1405" i="1"/>
  <c r="Q1405" i="1"/>
  <c r="P1406" i="1"/>
  <c r="Q1406" i="1"/>
  <c r="P1407" i="1"/>
  <c r="Q1407" i="1"/>
  <c r="P1408" i="1"/>
  <c r="Q1408" i="1"/>
  <c r="P1409" i="1"/>
  <c r="Q1409" i="1"/>
  <c r="P1410" i="1"/>
  <c r="Q1410" i="1"/>
  <c r="P1411" i="1"/>
  <c r="Q1411" i="1"/>
  <c r="P1412" i="1"/>
  <c r="Q1412" i="1"/>
  <c r="P1413" i="1"/>
  <c r="Q1413" i="1"/>
  <c r="P1414" i="1"/>
  <c r="Q1414" i="1"/>
  <c r="P1415" i="1"/>
  <c r="Q1415" i="1"/>
  <c r="P1416" i="1"/>
  <c r="Q1416" i="1"/>
  <c r="P1417" i="1"/>
  <c r="Q1417" i="1"/>
  <c r="P1418" i="1"/>
  <c r="Q1418" i="1"/>
  <c r="P1419" i="1"/>
  <c r="Q1419" i="1"/>
  <c r="P1420" i="1"/>
  <c r="Q1420" i="1"/>
  <c r="P1421" i="1"/>
  <c r="Q1421" i="1"/>
  <c r="P1422" i="1"/>
  <c r="Q1422" i="1"/>
  <c r="P1423" i="1"/>
  <c r="Q1423" i="1"/>
  <c r="P1424" i="1"/>
  <c r="Q1424" i="1"/>
  <c r="P1425" i="1"/>
  <c r="Q1425" i="1"/>
  <c r="P1426" i="1"/>
  <c r="Q1426" i="1"/>
  <c r="P1427" i="1"/>
  <c r="Q1427" i="1"/>
  <c r="P1428" i="1"/>
  <c r="Q1428" i="1"/>
  <c r="P1429" i="1"/>
  <c r="Q1429" i="1"/>
  <c r="P1430" i="1"/>
  <c r="Q1430" i="1"/>
  <c r="P1431" i="1"/>
  <c r="Q1431" i="1"/>
  <c r="P1432" i="1"/>
  <c r="Q1432" i="1"/>
  <c r="P1433" i="1"/>
  <c r="Q1433" i="1"/>
  <c r="P1434" i="1"/>
  <c r="Q1434" i="1"/>
  <c r="P1435" i="1"/>
  <c r="Q1435" i="1"/>
  <c r="P1436" i="1"/>
  <c r="Q1436" i="1"/>
  <c r="P1437" i="1"/>
  <c r="Q1437" i="1"/>
  <c r="P1438" i="1"/>
  <c r="Q1438" i="1"/>
  <c r="P1439" i="1"/>
  <c r="Q1439" i="1"/>
  <c r="P1440" i="1"/>
  <c r="Q1440" i="1"/>
  <c r="P1441" i="1"/>
  <c r="Q1441" i="1"/>
  <c r="P1442" i="1"/>
  <c r="Q1442" i="1"/>
  <c r="P1443" i="1"/>
  <c r="Q1443" i="1"/>
  <c r="P1444" i="1"/>
  <c r="Q1444" i="1"/>
  <c r="P1445" i="1"/>
  <c r="Q1445" i="1"/>
  <c r="P1446" i="1"/>
  <c r="Q1446" i="1"/>
  <c r="P1447" i="1"/>
  <c r="Q1447" i="1"/>
  <c r="P1448" i="1"/>
  <c r="Q1448" i="1"/>
  <c r="P1449" i="1"/>
  <c r="Q1449" i="1"/>
  <c r="P1450" i="1"/>
  <c r="Q1450" i="1"/>
  <c r="P1451" i="1"/>
  <c r="Q1451" i="1"/>
  <c r="P1452" i="1"/>
  <c r="Q1452" i="1"/>
  <c r="P1453" i="1"/>
  <c r="Q1453" i="1"/>
  <c r="P1454" i="1"/>
  <c r="Q1454" i="1"/>
  <c r="P1455" i="1"/>
  <c r="Q1455" i="1"/>
  <c r="P1456" i="1"/>
  <c r="Q1456" i="1"/>
  <c r="P1457" i="1"/>
  <c r="Q1457" i="1"/>
  <c r="P1458" i="1"/>
  <c r="Q1458" i="1"/>
  <c r="P1459" i="1"/>
  <c r="Q1459" i="1"/>
  <c r="P1460" i="1"/>
  <c r="Q1460" i="1"/>
  <c r="P1461" i="1"/>
  <c r="Q1461" i="1"/>
  <c r="P1462" i="1"/>
  <c r="Q1462" i="1"/>
  <c r="P1463" i="1"/>
  <c r="Q1463" i="1"/>
  <c r="P1464" i="1"/>
  <c r="Q1464" i="1"/>
  <c r="P1465" i="1"/>
  <c r="Q1465" i="1"/>
  <c r="P1466" i="1"/>
  <c r="Q1466" i="1"/>
  <c r="P1467" i="1"/>
  <c r="Q1467" i="1"/>
  <c r="P1468" i="1"/>
  <c r="Q1468" i="1"/>
  <c r="P1469" i="1"/>
  <c r="Q1469" i="1"/>
  <c r="P1470" i="1"/>
  <c r="Q1470" i="1"/>
  <c r="P1471" i="1"/>
  <c r="Q1471" i="1"/>
  <c r="P1472" i="1"/>
  <c r="Q1472" i="1"/>
  <c r="P1473" i="1"/>
  <c r="Q1473" i="1"/>
  <c r="P1474" i="1"/>
  <c r="Q1474" i="1"/>
  <c r="P1475" i="1"/>
  <c r="Q1475" i="1"/>
  <c r="P1476" i="1"/>
  <c r="Q1476" i="1"/>
  <c r="P1477" i="1"/>
  <c r="Q1477" i="1"/>
  <c r="P1478" i="1"/>
  <c r="Q1478" i="1"/>
  <c r="P1479" i="1"/>
  <c r="Q1479" i="1"/>
  <c r="P1480" i="1"/>
  <c r="Q1480" i="1"/>
  <c r="P1481" i="1"/>
  <c r="Q1481" i="1"/>
  <c r="P1482" i="1"/>
  <c r="Q1482" i="1"/>
  <c r="P1483" i="1"/>
  <c r="Q1483" i="1"/>
  <c r="P1484" i="1"/>
  <c r="Q1484" i="1"/>
  <c r="P1485" i="1"/>
  <c r="Q1485" i="1"/>
  <c r="P1486" i="1"/>
  <c r="Q1486" i="1"/>
  <c r="P1487" i="1"/>
  <c r="Q1487" i="1"/>
  <c r="P1488" i="1"/>
  <c r="Q1488" i="1"/>
  <c r="P1489" i="1"/>
  <c r="Q1489" i="1"/>
  <c r="P1490" i="1"/>
  <c r="Q1490" i="1"/>
  <c r="P1491" i="1"/>
  <c r="Q1491" i="1"/>
  <c r="P1492" i="1"/>
  <c r="Q1492" i="1"/>
  <c r="P1493" i="1"/>
  <c r="Q1493" i="1"/>
  <c r="P1494" i="1"/>
  <c r="Q1494" i="1"/>
  <c r="P1495" i="1"/>
  <c r="Q1495" i="1"/>
  <c r="P1496" i="1"/>
  <c r="Q1496" i="1"/>
  <c r="P1497" i="1"/>
  <c r="Q1497" i="1"/>
  <c r="P1498" i="1"/>
  <c r="Q1498" i="1"/>
  <c r="P1499" i="1"/>
  <c r="Q1499" i="1"/>
  <c r="P1500" i="1"/>
  <c r="Q1500" i="1"/>
  <c r="P1501" i="1"/>
  <c r="Q1501" i="1"/>
  <c r="P1502" i="1"/>
  <c r="Q1502" i="1"/>
  <c r="P1503" i="1"/>
  <c r="Q1503" i="1"/>
  <c r="P1504" i="1"/>
  <c r="Q1504" i="1"/>
  <c r="P1505" i="1"/>
  <c r="Q1505" i="1"/>
  <c r="P1506" i="1"/>
  <c r="Q1506" i="1"/>
  <c r="P1507" i="1"/>
  <c r="Q1507" i="1"/>
  <c r="P1508" i="1"/>
  <c r="Q1508" i="1"/>
  <c r="P1509" i="1"/>
  <c r="Q1509" i="1"/>
  <c r="P1510" i="1"/>
  <c r="Q1510" i="1"/>
  <c r="P1511" i="1"/>
  <c r="Q1511" i="1"/>
  <c r="P1512" i="1"/>
  <c r="Q1512" i="1"/>
  <c r="P1513" i="1"/>
  <c r="Q1513" i="1"/>
  <c r="P1514" i="1"/>
  <c r="Q1514" i="1"/>
  <c r="P1515" i="1"/>
  <c r="P1516" i="1"/>
  <c r="Q1516" i="1"/>
  <c r="P1517" i="1"/>
  <c r="Q1517" i="1"/>
  <c r="P1518" i="1"/>
  <c r="Q1518" i="1"/>
  <c r="P1519" i="1"/>
  <c r="Q1519" i="1"/>
  <c r="P1520" i="1"/>
  <c r="Q1520" i="1"/>
  <c r="P1521" i="1"/>
  <c r="P1522" i="1"/>
  <c r="Q1522" i="1"/>
  <c r="P1523" i="1"/>
  <c r="Q1523" i="1"/>
  <c r="P1524" i="1"/>
  <c r="Q1524" i="1"/>
  <c r="P1525" i="1"/>
  <c r="Q1525" i="1"/>
  <c r="P1526" i="1"/>
  <c r="Q1526" i="1"/>
  <c r="P1527" i="1"/>
  <c r="Q1527" i="1"/>
  <c r="P1528" i="1"/>
  <c r="Q1528" i="1"/>
  <c r="P1529" i="1"/>
  <c r="Q1529" i="1"/>
  <c r="P1530" i="1"/>
  <c r="Q1530" i="1"/>
  <c r="P1531" i="1"/>
  <c r="Q1531" i="1"/>
  <c r="P1532" i="1"/>
  <c r="Q1532" i="1"/>
  <c r="P1533" i="1"/>
  <c r="Q1533" i="1"/>
  <c r="P1534" i="1"/>
  <c r="Q1534" i="1"/>
  <c r="P1535" i="1"/>
  <c r="Q1535" i="1"/>
  <c r="P1536" i="1"/>
  <c r="Q1536" i="1"/>
  <c r="P1537" i="1"/>
  <c r="Q1537" i="1"/>
  <c r="P1538" i="1"/>
  <c r="Q1538" i="1"/>
  <c r="P1539" i="1"/>
  <c r="Q1539" i="1"/>
  <c r="P1540" i="1"/>
  <c r="Q1540" i="1"/>
  <c r="P1541" i="1"/>
  <c r="Q1541" i="1"/>
  <c r="P1542" i="1"/>
  <c r="Q1542" i="1"/>
  <c r="P1543" i="1"/>
  <c r="Q1543" i="1"/>
  <c r="P1544" i="1"/>
  <c r="Q1544" i="1"/>
  <c r="P1545" i="1"/>
  <c r="P1546" i="1"/>
  <c r="Q1546" i="1"/>
  <c r="P1547" i="1"/>
  <c r="Q1547" i="1"/>
  <c r="P1548" i="1"/>
  <c r="Q1548" i="1"/>
  <c r="P1549" i="1"/>
  <c r="Q1549" i="1"/>
  <c r="P1550" i="1"/>
  <c r="Q1550" i="1"/>
  <c r="P1551" i="1"/>
  <c r="Q1551" i="1"/>
  <c r="P1552" i="1"/>
  <c r="Q1552" i="1"/>
  <c r="P1553" i="1"/>
  <c r="Q1553" i="1"/>
  <c r="P1554" i="1"/>
  <c r="Q1554" i="1"/>
  <c r="P1555" i="1"/>
  <c r="Q1555" i="1"/>
  <c r="P1556" i="1"/>
  <c r="Q1556" i="1"/>
  <c r="P1557" i="1"/>
  <c r="Q1557" i="1"/>
  <c r="P1558" i="1"/>
  <c r="Q1558" i="1"/>
  <c r="P1559" i="1"/>
  <c r="Q1559" i="1"/>
  <c r="P1560" i="1"/>
  <c r="Q1560" i="1"/>
  <c r="P1561" i="1"/>
  <c r="Q1561" i="1"/>
  <c r="P1562" i="1"/>
  <c r="Q1562" i="1"/>
  <c r="P1563" i="1"/>
  <c r="Q1563" i="1"/>
  <c r="P1564" i="1"/>
  <c r="P1565" i="1"/>
  <c r="Q1565" i="1"/>
  <c r="P1566" i="1"/>
  <c r="Q1566" i="1"/>
  <c r="P1567" i="1"/>
  <c r="Q1567" i="1"/>
  <c r="P1568" i="1"/>
  <c r="Q1568" i="1"/>
  <c r="P1569" i="1"/>
  <c r="Q1569" i="1"/>
  <c r="P1570" i="1"/>
  <c r="Q1570" i="1"/>
  <c r="P1571" i="1"/>
  <c r="Q1571" i="1"/>
  <c r="P1572" i="1"/>
  <c r="Q1572" i="1"/>
  <c r="P1573" i="1"/>
  <c r="Q1573" i="1"/>
  <c r="P1574" i="1"/>
  <c r="Q1574" i="1"/>
  <c r="P1575" i="1"/>
  <c r="Q1575" i="1"/>
  <c r="P1576" i="1"/>
  <c r="Q1576" i="1"/>
  <c r="P1577" i="1"/>
  <c r="Q1577" i="1"/>
  <c r="P1578" i="1"/>
  <c r="Q1578" i="1"/>
  <c r="P1579" i="1"/>
  <c r="Q1579" i="1"/>
  <c r="P1580" i="1"/>
  <c r="Q1580" i="1"/>
  <c r="P1581" i="1"/>
  <c r="Q1581" i="1"/>
  <c r="P1582" i="1"/>
  <c r="Q1582" i="1"/>
  <c r="P1583" i="1"/>
  <c r="Q1583" i="1"/>
  <c r="P1584" i="1"/>
  <c r="Q1584" i="1"/>
  <c r="P1585" i="1"/>
  <c r="Q1585" i="1"/>
  <c r="P1586" i="1"/>
  <c r="Q1586" i="1"/>
  <c r="P1587" i="1"/>
  <c r="P1588" i="1"/>
  <c r="Q1588" i="1"/>
  <c r="P1589" i="1"/>
  <c r="Q1589" i="1"/>
  <c r="P1590" i="1"/>
  <c r="Q1590" i="1"/>
  <c r="P1591" i="1"/>
  <c r="Q1591" i="1"/>
  <c r="P1592" i="1"/>
  <c r="Q1592" i="1"/>
  <c r="P1593" i="1"/>
  <c r="Q1593" i="1"/>
  <c r="P1594" i="1"/>
  <c r="Q1594" i="1"/>
  <c r="P1595" i="1"/>
  <c r="Q1595" i="1"/>
  <c r="P1596" i="1"/>
  <c r="Q1596" i="1"/>
  <c r="P1597" i="1"/>
  <c r="Q1597" i="1"/>
  <c r="P1598" i="1"/>
  <c r="Q1598" i="1"/>
  <c r="P1599" i="1"/>
  <c r="Q1599" i="1"/>
  <c r="P1600" i="1"/>
  <c r="Q1600" i="1"/>
  <c r="P1601" i="1"/>
  <c r="Q1601" i="1"/>
  <c r="P1602" i="1"/>
  <c r="Q1602" i="1"/>
  <c r="P1603" i="1"/>
  <c r="Q1603" i="1"/>
  <c r="P1604" i="1"/>
  <c r="Q1604" i="1"/>
  <c r="P1605" i="1"/>
  <c r="Q1605" i="1"/>
  <c r="P1606" i="1"/>
  <c r="Q1606" i="1"/>
  <c r="P1607" i="1"/>
  <c r="Q1607" i="1"/>
  <c r="P1608" i="1"/>
  <c r="Q1608" i="1"/>
  <c r="P1609" i="1"/>
  <c r="Q1609" i="1"/>
  <c r="P1610" i="1"/>
  <c r="Q1610" i="1"/>
  <c r="P1611" i="1"/>
  <c r="Q1611" i="1"/>
  <c r="P1612" i="1"/>
  <c r="Q1612" i="1"/>
  <c r="P1613" i="1"/>
  <c r="Q1613" i="1"/>
  <c r="P1614" i="1"/>
  <c r="Q1614" i="1"/>
  <c r="P1615" i="1"/>
  <c r="Q1615" i="1"/>
  <c r="P1616" i="1"/>
  <c r="Q1616" i="1"/>
  <c r="P1617" i="1"/>
  <c r="Q1617" i="1"/>
  <c r="P1618" i="1"/>
  <c r="Q1618" i="1"/>
  <c r="P1619" i="1"/>
  <c r="Q1619" i="1"/>
  <c r="P1620" i="1"/>
  <c r="Q1620" i="1"/>
  <c r="P1621" i="1"/>
  <c r="Q1621" i="1"/>
  <c r="P1622" i="1"/>
  <c r="Q1622" i="1"/>
  <c r="P1623" i="1"/>
  <c r="Q1623" i="1"/>
  <c r="P1624" i="1"/>
  <c r="Q1624" i="1"/>
  <c r="P1625" i="1"/>
  <c r="Q1625" i="1"/>
  <c r="P1626" i="1"/>
  <c r="Q1626" i="1"/>
  <c r="P1627" i="1"/>
  <c r="Q1627" i="1"/>
  <c r="P1628" i="1"/>
  <c r="Q1628" i="1"/>
  <c r="P1629" i="1"/>
  <c r="Q1629" i="1"/>
  <c r="P1630" i="1"/>
  <c r="Q1630" i="1"/>
  <c r="P1631" i="1"/>
  <c r="Q1631" i="1"/>
  <c r="P1632" i="1"/>
  <c r="Q1632" i="1"/>
  <c r="P1633" i="1"/>
  <c r="Q1633" i="1"/>
  <c r="P1634" i="1"/>
  <c r="Q1634" i="1"/>
  <c r="P1635" i="1"/>
  <c r="Q1635" i="1"/>
  <c r="P1636" i="1"/>
  <c r="Q1636" i="1"/>
  <c r="P1637" i="1"/>
  <c r="Q1637" i="1"/>
  <c r="P1638" i="1"/>
  <c r="Q1638" i="1"/>
  <c r="P1639" i="1"/>
  <c r="Q1639" i="1"/>
  <c r="P1640" i="1"/>
  <c r="Q1640" i="1"/>
  <c r="P1641" i="1"/>
  <c r="Q1641" i="1"/>
  <c r="P1642" i="1"/>
  <c r="Q1642" i="1"/>
  <c r="P1643" i="1"/>
  <c r="Q1643" i="1"/>
  <c r="P1644" i="1"/>
  <c r="Q1644" i="1"/>
  <c r="P1645" i="1"/>
  <c r="Q1645" i="1"/>
  <c r="P1646" i="1"/>
  <c r="Q1646" i="1"/>
  <c r="P1647" i="1"/>
  <c r="Q1647" i="1"/>
  <c r="P1648" i="1"/>
  <c r="Q1648" i="1"/>
  <c r="P1649" i="1"/>
  <c r="Q1649" i="1"/>
  <c r="P1650" i="1"/>
  <c r="Q1650" i="1"/>
  <c r="P1651" i="1"/>
  <c r="Q1651" i="1"/>
  <c r="P1652" i="1"/>
  <c r="Q1652" i="1"/>
  <c r="P1653" i="1"/>
  <c r="Q1653" i="1"/>
  <c r="P1654" i="1"/>
  <c r="Q1654" i="1"/>
  <c r="P1655" i="1"/>
  <c r="Q1655" i="1"/>
  <c r="P1656" i="1"/>
  <c r="Q1656" i="1"/>
  <c r="P1657" i="1"/>
  <c r="Q1657" i="1"/>
  <c r="P1658" i="1"/>
  <c r="Q1658" i="1"/>
  <c r="P1659" i="1"/>
  <c r="Q1659" i="1"/>
  <c r="P1660" i="1"/>
  <c r="Q1660" i="1"/>
  <c r="P1661" i="1"/>
  <c r="Q1661" i="1"/>
  <c r="P1662" i="1"/>
  <c r="Q1662" i="1"/>
  <c r="P1663" i="1"/>
  <c r="Q1663" i="1"/>
  <c r="P1664" i="1"/>
  <c r="P1665" i="1"/>
  <c r="Q1665" i="1"/>
  <c r="P1666" i="1"/>
  <c r="Q1666" i="1"/>
  <c r="P1667" i="1"/>
  <c r="Q1667" i="1"/>
  <c r="P1668" i="1"/>
  <c r="P1669" i="1"/>
  <c r="Q1669" i="1"/>
  <c r="P1670" i="1"/>
  <c r="P1671" i="1"/>
  <c r="Q1671" i="1"/>
  <c r="P1672" i="1"/>
  <c r="Q1672" i="1"/>
  <c r="P1673" i="1"/>
  <c r="Q1673" i="1"/>
  <c r="P1674" i="1"/>
  <c r="Q1674" i="1"/>
  <c r="P1675" i="1"/>
  <c r="Q1675" i="1"/>
  <c r="P1676" i="1"/>
  <c r="Q1676" i="1"/>
  <c r="P1677" i="1"/>
  <c r="Q1677" i="1"/>
  <c r="P1678" i="1"/>
  <c r="Q1678" i="1"/>
  <c r="P1679" i="1"/>
  <c r="Q1679" i="1"/>
  <c r="P1680" i="1"/>
  <c r="Q1680" i="1"/>
  <c r="P1681" i="1"/>
  <c r="Q1681" i="1"/>
  <c r="P1682" i="1"/>
  <c r="Q1682" i="1"/>
  <c r="P1683" i="1"/>
  <c r="Q1683" i="1"/>
  <c r="P1684" i="1"/>
  <c r="Q1684" i="1"/>
  <c r="P1685" i="1"/>
  <c r="Q1685" i="1"/>
  <c r="P1686" i="1"/>
  <c r="Q1686" i="1"/>
  <c r="P1687" i="1"/>
  <c r="Q1687" i="1"/>
  <c r="P1688" i="1"/>
  <c r="Q1688" i="1"/>
  <c r="P1689" i="1"/>
  <c r="Q1689" i="1"/>
  <c r="P1690" i="1"/>
  <c r="Q1690" i="1"/>
  <c r="P1691" i="1"/>
  <c r="Q1691" i="1"/>
  <c r="P1692" i="1"/>
  <c r="Q1692" i="1"/>
  <c r="P1693" i="1"/>
  <c r="P1694" i="1"/>
  <c r="Q1694" i="1"/>
  <c r="P1695" i="1"/>
  <c r="Q1695" i="1"/>
  <c r="P1696" i="1"/>
  <c r="Q1696" i="1"/>
  <c r="P1697" i="1"/>
  <c r="P1698" i="1"/>
  <c r="Q1698" i="1"/>
  <c r="P1699" i="1"/>
  <c r="Q1699" i="1"/>
  <c r="P1700" i="1"/>
  <c r="Q1700" i="1"/>
  <c r="P1701" i="1"/>
  <c r="Q1701" i="1"/>
  <c r="P1702" i="1"/>
  <c r="Q1702" i="1"/>
  <c r="P1703" i="1"/>
  <c r="Q1703" i="1"/>
  <c r="P1704" i="1"/>
  <c r="Q1704" i="1"/>
  <c r="P1705" i="1"/>
  <c r="Q1705" i="1"/>
  <c r="P1706" i="1"/>
  <c r="Q1706" i="1"/>
  <c r="P1707" i="1"/>
  <c r="Q1707" i="1"/>
  <c r="P1708" i="1"/>
  <c r="Q1708" i="1"/>
  <c r="P1709" i="1"/>
  <c r="Q1709" i="1"/>
  <c r="P1710" i="1"/>
  <c r="Q1710" i="1"/>
  <c r="P1711" i="1"/>
  <c r="Q1711" i="1"/>
  <c r="P1712" i="1"/>
  <c r="Q1712" i="1"/>
  <c r="P1713" i="1"/>
  <c r="Q1713" i="1"/>
  <c r="P1714" i="1"/>
  <c r="P1715" i="1"/>
  <c r="Q1715" i="1"/>
  <c r="P1716" i="1"/>
  <c r="Q1716" i="1"/>
  <c r="P1717" i="1"/>
  <c r="Q1717" i="1"/>
  <c r="P1718" i="1"/>
  <c r="Q1718" i="1"/>
  <c r="P1719" i="1"/>
  <c r="Q1719" i="1"/>
  <c r="P1720" i="1"/>
  <c r="Q1720" i="1"/>
  <c r="P1721" i="1"/>
  <c r="Q1721" i="1"/>
  <c r="P1722" i="1"/>
  <c r="Q1722" i="1"/>
  <c r="P1723" i="1"/>
  <c r="Q1723" i="1"/>
  <c r="P1724" i="1"/>
  <c r="Q1724" i="1"/>
  <c r="P1725" i="1"/>
  <c r="Q1725" i="1"/>
  <c r="P1726" i="1"/>
  <c r="Q1726" i="1"/>
  <c r="P1727" i="1"/>
  <c r="Q1727" i="1"/>
  <c r="P1728" i="1"/>
  <c r="Q1728" i="1"/>
  <c r="P1729" i="1"/>
  <c r="Q1729" i="1"/>
  <c r="P1730" i="1"/>
  <c r="Q1730" i="1"/>
  <c r="P1731" i="1"/>
  <c r="Q1731" i="1"/>
  <c r="P1732" i="1"/>
  <c r="Q1732" i="1"/>
  <c r="P1733" i="1"/>
  <c r="Q1733" i="1"/>
  <c r="P1734" i="1"/>
  <c r="Q1734" i="1"/>
  <c r="P1735" i="1"/>
  <c r="Q1735" i="1"/>
  <c r="P1736" i="1"/>
  <c r="Q1736" i="1"/>
  <c r="P1737" i="1"/>
  <c r="Q1737" i="1"/>
  <c r="P1738" i="1"/>
  <c r="Q1738" i="1"/>
  <c r="P1739" i="1"/>
  <c r="Q1739" i="1"/>
  <c r="P1740" i="1"/>
  <c r="Q1740" i="1"/>
  <c r="P1741" i="1"/>
  <c r="Q1741" i="1"/>
  <c r="P1742" i="1"/>
  <c r="Q1742" i="1"/>
  <c r="P1743" i="1"/>
  <c r="Q1743" i="1"/>
  <c r="P1744" i="1"/>
  <c r="Q1744" i="1"/>
  <c r="P1745" i="1"/>
  <c r="P1746" i="1"/>
  <c r="Q1746" i="1"/>
  <c r="P1747" i="1"/>
  <c r="Q1747" i="1"/>
  <c r="P1748" i="1"/>
  <c r="Q1748" i="1"/>
  <c r="P1749" i="1"/>
  <c r="Q1749" i="1"/>
  <c r="P1750" i="1"/>
  <c r="Q1750" i="1"/>
  <c r="P1751" i="1"/>
  <c r="Q1751" i="1"/>
  <c r="P1752" i="1"/>
  <c r="Q1752" i="1"/>
  <c r="P1753" i="1"/>
  <c r="Q1753" i="1"/>
  <c r="P1754" i="1"/>
  <c r="Q1754" i="1"/>
  <c r="P1755" i="1"/>
  <c r="Q1755" i="1"/>
  <c r="P1756" i="1"/>
  <c r="Q1756" i="1"/>
  <c r="P1757" i="1"/>
  <c r="Q1757" i="1"/>
  <c r="P1758" i="1"/>
  <c r="Q1758" i="1"/>
  <c r="P1759" i="1"/>
  <c r="Q1759" i="1"/>
  <c r="P1760" i="1"/>
  <c r="Q1760" i="1"/>
  <c r="P1761" i="1"/>
  <c r="Q1761" i="1"/>
  <c r="P1762" i="1"/>
  <c r="Q1762" i="1"/>
  <c r="P1763" i="1"/>
  <c r="Q1763" i="1"/>
  <c r="P1764" i="1"/>
  <c r="Q1764" i="1"/>
  <c r="P1765" i="1"/>
  <c r="Q1765" i="1"/>
  <c r="P1766" i="1"/>
  <c r="Q1766" i="1"/>
  <c r="P1767" i="1"/>
  <c r="Q1767" i="1"/>
  <c r="P1768" i="1"/>
  <c r="Q1768" i="1"/>
  <c r="P1769" i="1"/>
  <c r="Q1769" i="1"/>
  <c r="P1770" i="1"/>
  <c r="Q1770" i="1"/>
  <c r="P1771" i="1"/>
  <c r="Q1771" i="1"/>
  <c r="P1772" i="1"/>
  <c r="Q1772" i="1"/>
  <c r="P1773" i="1"/>
  <c r="Q1773" i="1"/>
  <c r="P1774" i="1"/>
  <c r="Q1774" i="1"/>
  <c r="P1775" i="1"/>
  <c r="Q1775" i="1"/>
  <c r="P1776" i="1"/>
  <c r="Q1776" i="1"/>
  <c r="P1777" i="1"/>
  <c r="Q1777" i="1"/>
  <c r="P1778" i="1"/>
  <c r="Q1778" i="1"/>
  <c r="P1779" i="1"/>
  <c r="Q1779" i="1"/>
  <c r="P1780" i="1"/>
  <c r="Q1780" i="1"/>
  <c r="P1781" i="1"/>
  <c r="Q1781" i="1"/>
  <c r="P1782" i="1"/>
  <c r="Q1782" i="1"/>
  <c r="P1783" i="1"/>
  <c r="Q1783" i="1"/>
  <c r="P1784" i="1"/>
  <c r="Q1784" i="1"/>
  <c r="P1785" i="1"/>
  <c r="Q1785" i="1"/>
  <c r="P1786" i="1"/>
  <c r="Q1786" i="1"/>
  <c r="P1787" i="1"/>
  <c r="Q1787" i="1"/>
  <c r="P1788" i="1"/>
  <c r="Q1788" i="1"/>
  <c r="P1789" i="1"/>
  <c r="Q1789" i="1"/>
  <c r="P1790" i="1"/>
  <c r="Q1790" i="1"/>
  <c r="P1791" i="1"/>
  <c r="Q1791" i="1"/>
  <c r="P1792" i="1"/>
  <c r="Q1792" i="1"/>
  <c r="P1793" i="1"/>
  <c r="Q1793" i="1"/>
  <c r="P1794" i="1"/>
  <c r="Q1794" i="1"/>
  <c r="P1795" i="1"/>
  <c r="Q1795" i="1"/>
  <c r="P1796" i="1"/>
  <c r="Q1796" i="1"/>
  <c r="P1797" i="1"/>
  <c r="Q1797" i="1"/>
  <c r="P1798" i="1"/>
  <c r="Q1798" i="1"/>
  <c r="P1799" i="1"/>
  <c r="Q1799" i="1"/>
  <c r="P1800" i="1"/>
  <c r="Q1800" i="1"/>
  <c r="P1801" i="1"/>
  <c r="Q1801" i="1"/>
  <c r="P1802" i="1"/>
  <c r="Q1802" i="1"/>
  <c r="P1803" i="1"/>
  <c r="Q1803" i="1"/>
  <c r="P1804" i="1"/>
  <c r="Q1804" i="1"/>
  <c r="P1805" i="1"/>
  <c r="Q1805" i="1"/>
  <c r="P1806" i="1"/>
  <c r="Q1806" i="1"/>
  <c r="P1807" i="1"/>
  <c r="Q1807" i="1"/>
  <c r="P1808" i="1"/>
  <c r="Q1808" i="1"/>
  <c r="P1809" i="1"/>
  <c r="Q1809" i="1"/>
  <c r="P1810" i="1"/>
  <c r="Q1810" i="1"/>
  <c r="P1811" i="1"/>
  <c r="Q1811" i="1"/>
  <c r="P1812" i="1"/>
  <c r="Q1812" i="1"/>
  <c r="P1813" i="1"/>
  <c r="Q1813" i="1"/>
  <c r="P1814" i="1"/>
  <c r="Q1814" i="1"/>
  <c r="P1815" i="1"/>
  <c r="Q1815" i="1"/>
  <c r="P1816" i="1"/>
  <c r="Q1816" i="1"/>
  <c r="P1817" i="1"/>
  <c r="Q1817" i="1"/>
  <c r="P1818" i="1"/>
  <c r="Q1818" i="1"/>
  <c r="P1819" i="1"/>
  <c r="Q1819" i="1"/>
  <c r="P1820" i="1"/>
  <c r="Q1820" i="1"/>
  <c r="P1821" i="1"/>
  <c r="Q1821" i="1"/>
  <c r="P1822" i="1"/>
  <c r="Q1822" i="1"/>
  <c r="P1823" i="1"/>
  <c r="Q1823" i="1"/>
  <c r="P1824" i="1"/>
  <c r="Q1824" i="1"/>
  <c r="P1825" i="1"/>
  <c r="Q1825" i="1"/>
  <c r="P1826" i="1"/>
  <c r="Q1826" i="1"/>
  <c r="P1827" i="1"/>
  <c r="Q1827" i="1"/>
  <c r="P1828" i="1"/>
  <c r="Q1828" i="1"/>
  <c r="P1829" i="1"/>
  <c r="Q1829" i="1"/>
  <c r="P1830" i="1"/>
  <c r="Q1830" i="1"/>
  <c r="P1831" i="1"/>
  <c r="Q1831" i="1"/>
  <c r="P1832" i="1"/>
  <c r="Q1832" i="1"/>
  <c r="P1833" i="1"/>
  <c r="Q1833" i="1"/>
  <c r="P1834" i="1"/>
  <c r="Q1834" i="1"/>
  <c r="P1835" i="1"/>
  <c r="Q1835" i="1"/>
  <c r="P1836" i="1"/>
  <c r="Q1836" i="1"/>
  <c r="P1837" i="1"/>
  <c r="Q1837" i="1"/>
  <c r="P1838" i="1"/>
  <c r="Q1838" i="1"/>
  <c r="P1839" i="1"/>
  <c r="Q1839" i="1"/>
  <c r="P1840" i="1"/>
  <c r="Q1840" i="1"/>
  <c r="P1841" i="1"/>
  <c r="Q1841" i="1"/>
  <c r="P1842" i="1"/>
  <c r="Q1842" i="1"/>
  <c r="P1843" i="1"/>
  <c r="Q1843" i="1"/>
  <c r="P1844" i="1"/>
  <c r="Q1844" i="1"/>
  <c r="P1845" i="1"/>
  <c r="Q1845" i="1"/>
  <c r="P1846" i="1"/>
  <c r="Q1846" i="1"/>
  <c r="P1847" i="1"/>
  <c r="Q1847" i="1"/>
  <c r="P1848" i="1"/>
  <c r="Q1848" i="1"/>
  <c r="P1849" i="1"/>
  <c r="Q1849" i="1"/>
  <c r="P1850" i="1"/>
  <c r="Q1850" i="1"/>
  <c r="P1851" i="1"/>
  <c r="Q1851" i="1"/>
  <c r="P1852" i="1"/>
  <c r="Q1852" i="1"/>
  <c r="P1853" i="1"/>
  <c r="Q1853" i="1"/>
  <c r="P1854" i="1"/>
  <c r="Q1854" i="1"/>
  <c r="P1855" i="1"/>
  <c r="Q1855" i="1"/>
  <c r="P1856" i="1"/>
  <c r="Q1856" i="1"/>
  <c r="P1857" i="1"/>
  <c r="Q1857" i="1"/>
  <c r="P1858" i="1"/>
  <c r="Q1858" i="1"/>
  <c r="P1859" i="1"/>
  <c r="Q1859" i="1"/>
  <c r="P1860" i="1"/>
  <c r="Q1860" i="1"/>
  <c r="P1861" i="1"/>
  <c r="Q1861" i="1"/>
  <c r="P1862" i="1"/>
  <c r="Q1862" i="1"/>
  <c r="P1863" i="1"/>
  <c r="Q1863" i="1"/>
  <c r="P1864" i="1"/>
  <c r="Q1864" i="1"/>
  <c r="P1865" i="1"/>
  <c r="Q1865" i="1"/>
  <c r="P1866" i="1"/>
  <c r="Q1866" i="1"/>
  <c r="P1867" i="1"/>
  <c r="Q1867" i="1"/>
  <c r="P1868" i="1"/>
  <c r="Q1868" i="1"/>
  <c r="P1869" i="1"/>
  <c r="Q1869" i="1"/>
  <c r="P1870" i="1"/>
  <c r="Q1870" i="1"/>
  <c r="P1871" i="1"/>
  <c r="Q1871" i="1"/>
  <c r="P1872" i="1"/>
  <c r="Q1872" i="1"/>
  <c r="P1873" i="1"/>
  <c r="Q1873" i="1"/>
  <c r="P1874" i="1"/>
  <c r="Q1874" i="1"/>
  <c r="P1875" i="1"/>
  <c r="Q1875" i="1"/>
  <c r="P1876" i="1"/>
  <c r="Q1876" i="1"/>
  <c r="P1877" i="1"/>
  <c r="Q1877" i="1"/>
  <c r="P1878" i="1"/>
  <c r="Q1878" i="1"/>
  <c r="P1879" i="1"/>
  <c r="Q1879" i="1"/>
  <c r="P1880" i="1"/>
  <c r="Q1880" i="1"/>
  <c r="P1881" i="1"/>
  <c r="Q1881" i="1"/>
  <c r="P1882" i="1"/>
  <c r="Q1882" i="1"/>
  <c r="P1883" i="1"/>
  <c r="Q1883" i="1"/>
  <c r="P1884" i="1"/>
  <c r="Q1884" i="1"/>
  <c r="P1885" i="1"/>
  <c r="Q1885" i="1"/>
  <c r="P1886" i="1"/>
  <c r="Q1886" i="1"/>
  <c r="P1887" i="1"/>
  <c r="Q1887" i="1"/>
  <c r="P1888" i="1"/>
  <c r="Q1888" i="1"/>
  <c r="P1889" i="1"/>
  <c r="Q1889" i="1"/>
  <c r="P1890" i="1"/>
  <c r="Q1890" i="1"/>
  <c r="P1891" i="1"/>
  <c r="Q1891" i="1"/>
  <c r="P1892" i="1"/>
  <c r="Q1892" i="1"/>
  <c r="P1893" i="1"/>
  <c r="Q1893" i="1"/>
  <c r="P1894" i="1"/>
  <c r="Q1894" i="1"/>
  <c r="P1895" i="1"/>
  <c r="Q1895" i="1"/>
  <c r="P1896" i="1"/>
  <c r="Q1896" i="1"/>
  <c r="P1897" i="1"/>
  <c r="Q1897" i="1"/>
  <c r="P1898" i="1"/>
  <c r="Q1898" i="1"/>
  <c r="P1899" i="1"/>
  <c r="Q1899" i="1"/>
  <c r="P1900" i="1"/>
  <c r="Q1900" i="1"/>
  <c r="P1901" i="1"/>
  <c r="Q1901" i="1"/>
  <c r="P1902" i="1"/>
  <c r="Q1902" i="1"/>
  <c r="P1903" i="1"/>
  <c r="Q1903" i="1"/>
  <c r="P1904" i="1"/>
  <c r="Q1904" i="1"/>
  <c r="P1905" i="1"/>
  <c r="Q1905" i="1"/>
  <c r="P1906" i="1"/>
  <c r="Q1906" i="1"/>
  <c r="P1907" i="1"/>
  <c r="Q1907" i="1"/>
  <c r="P1908" i="1"/>
  <c r="Q1908" i="1"/>
  <c r="P1909" i="1"/>
  <c r="Q1909" i="1"/>
  <c r="P1910" i="1"/>
  <c r="Q1910" i="1"/>
  <c r="P1911" i="1"/>
  <c r="Q1911" i="1"/>
  <c r="P1912" i="1"/>
  <c r="Q1912" i="1"/>
  <c r="P1913" i="1"/>
  <c r="Q1913" i="1"/>
  <c r="P1914" i="1"/>
  <c r="Q1914" i="1"/>
  <c r="P1915" i="1"/>
  <c r="Q1915" i="1"/>
  <c r="P1916" i="1"/>
  <c r="Q1916" i="1"/>
  <c r="P1917" i="1"/>
  <c r="Q1917" i="1"/>
  <c r="P1918" i="1"/>
  <c r="Q1918" i="1"/>
  <c r="P1919" i="1"/>
  <c r="Q1919" i="1"/>
  <c r="P1920" i="1"/>
  <c r="Q1920" i="1"/>
  <c r="P1921" i="1"/>
  <c r="Q1921" i="1"/>
  <c r="P1922" i="1"/>
  <c r="Q1922" i="1"/>
  <c r="P1923" i="1"/>
  <c r="Q1923" i="1"/>
  <c r="P1924" i="1"/>
  <c r="Q1924" i="1"/>
  <c r="P1925" i="1"/>
  <c r="Q1925" i="1"/>
  <c r="P1926" i="1"/>
  <c r="Q1926" i="1"/>
  <c r="P1927" i="1"/>
  <c r="Q1927" i="1"/>
  <c r="P1928" i="1"/>
  <c r="Q1928" i="1"/>
  <c r="P1929" i="1"/>
  <c r="Q1929" i="1"/>
  <c r="P1930" i="1"/>
  <c r="Q1930" i="1"/>
  <c r="P1931" i="1"/>
  <c r="Q1931" i="1"/>
  <c r="P1932" i="1"/>
  <c r="Q1932" i="1"/>
  <c r="P1933" i="1"/>
  <c r="Q1933" i="1"/>
  <c r="P1934" i="1"/>
  <c r="Q1934" i="1"/>
  <c r="P1935" i="1"/>
  <c r="Q1935" i="1"/>
  <c r="P1936" i="1"/>
  <c r="Q1936" i="1"/>
  <c r="P1937" i="1"/>
  <c r="Q1937" i="1"/>
  <c r="P1938" i="1"/>
  <c r="Q1938" i="1"/>
  <c r="P1939" i="1"/>
  <c r="Q1939" i="1"/>
  <c r="P1940" i="1"/>
  <c r="Q1940" i="1"/>
  <c r="P1941" i="1"/>
  <c r="Q1941" i="1"/>
  <c r="P1942" i="1"/>
  <c r="Q1942" i="1"/>
  <c r="P1943" i="1"/>
  <c r="Q1943" i="1"/>
  <c r="P1944" i="1"/>
  <c r="Q1944" i="1"/>
  <c r="P1945" i="1"/>
  <c r="Q1945" i="1"/>
  <c r="P1946" i="1"/>
  <c r="Q1946" i="1"/>
  <c r="P1947" i="1"/>
  <c r="Q1947" i="1"/>
  <c r="P1948" i="1"/>
  <c r="Q1948" i="1"/>
  <c r="P1949" i="1"/>
  <c r="Q1949" i="1"/>
  <c r="P1950" i="1"/>
  <c r="Q1950" i="1"/>
  <c r="P1951" i="1"/>
  <c r="Q1951" i="1"/>
  <c r="P1952" i="1"/>
  <c r="Q1952" i="1"/>
  <c r="P1953" i="1"/>
  <c r="Q1953" i="1"/>
  <c r="P1954" i="1"/>
  <c r="Q1954" i="1"/>
  <c r="P1955" i="1"/>
  <c r="Q1955" i="1"/>
  <c r="P1956" i="1"/>
  <c r="Q1956" i="1"/>
  <c r="P1957" i="1"/>
  <c r="Q1957" i="1"/>
  <c r="P1958" i="1"/>
  <c r="Q1958" i="1"/>
  <c r="P1959" i="1"/>
  <c r="Q1959" i="1"/>
  <c r="P1960" i="1"/>
  <c r="Q1960" i="1"/>
  <c r="P1961" i="1"/>
  <c r="Q1961" i="1"/>
  <c r="P1962" i="1"/>
  <c r="Q1962" i="1"/>
  <c r="P1963" i="1"/>
  <c r="Q1963" i="1"/>
  <c r="P1964" i="1"/>
  <c r="Q1964" i="1"/>
  <c r="P1965" i="1"/>
  <c r="Q1965" i="1"/>
  <c r="P1966" i="1"/>
  <c r="Q1966" i="1"/>
  <c r="P1967" i="1"/>
  <c r="Q1967" i="1"/>
  <c r="P1968" i="1"/>
  <c r="Q1968" i="1"/>
  <c r="P1969" i="1"/>
  <c r="Q1969" i="1"/>
  <c r="P1970" i="1"/>
  <c r="Q1970" i="1"/>
  <c r="P1971" i="1"/>
  <c r="Q1971" i="1"/>
  <c r="P1972" i="1"/>
  <c r="Q1972" i="1"/>
  <c r="P1973" i="1"/>
  <c r="Q1973" i="1"/>
  <c r="P1974" i="1"/>
  <c r="Q1974" i="1"/>
  <c r="P1975" i="1"/>
  <c r="Q1975" i="1"/>
  <c r="P1976" i="1"/>
  <c r="Q1976" i="1"/>
  <c r="P1977" i="1"/>
  <c r="Q1977" i="1"/>
  <c r="P1978" i="1"/>
  <c r="Q1978" i="1"/>
  <c r="P1979" i="1"/>
  <c r="Q1979" i="1"/>
  <c r="P1980" i="1"/>
  <c r="Q1980" i="1"/>
  <c r="P1981" i="1"/>
  <c r="Q1981" i="1"/>
  <c r="P1982" i="1"/>
  <c r="Q1982" i="1"/>
  <c r="P1983" i="1"/>
  <c r="Q1983" i="1"/>
  <c r="P1984" i="1"/>
  <c r="Q1984" i="1"/>
  <c r="P1985" i="1"/>
  <c r="Q1985" i="1"/>
  <c r="P1986" i="1"/>
  <c r="Q1986" i="1"/>
  <c r="P1987" i="1"/>
  <c r="Q1987" i="1"/>
  <c r="P1988" i="1"/>
  <c r="Q1988" i="1"/>
  <c r="P1989" i="1"/>
  <c r="Q1989" i="1"/>
  <c r="P1990" i="1"/>
  <c r="Q1990" i="1"/>
  <c r="P1991" i="1"/>
  <c r="Q1991" i="1"/>
  <c r="P1992" i="1"/>
  <c r="Q1992" i="1"/>
  <c r="P1993" i="1"/>
  <c r="Q1993" i="1"/>
  <c r="P1994" i="1"/>
  <c r="Q1994" i="1"/>
  <c r="P1995" i="1"/>
  <c r="Q1995" i="1"/>
  <c r="P1996" i="1"/>
  <c r="Q1996" i="1"/>
  <c r="P1997" i="1"/>
  <c r="Q1997" i="1"/>
  <c r="P1998" i="1"/>
  <c r="Q1998" i="1"/>
  <c r="P1999" i="1"/>
  <c r="Q1999" i="1"/>
  <c r="P2000" i="1"/>
  <c r="Q2000" i="1"/>
  <c r="P2001" i="1"/>
  <c r="Q2001" i="1"/>
  <c r="P2002" i="1"/>
  <c r="Q2002" i="1"/>
  <c r="P2003" i="1"/>
  <c r="Q2003" i="1"/>
  <c r="P2004" i="1"/>
  <c r="Q2004" i="1"/>
  <c r="P2005" i="1"/>
  <c r="Q2005" i="1"/>
  <c r="P2006" i="1"/>
  <c r="Q2006" i="1"/>
  <c r="P2007" i="1"/>
  <c r="Q2007" i="1"/>
  <c r="P2008" i="1"/>
  <c r="Q2008" i="1"/>
  <c r="P2009" i="1"/>
  <c r="Q2009" i="1"/>
  <c r="P2010" i="1"/>
  <c r="Q2010" i="1"/>
  <c r="P2011" i="1"/>
  <c r="Q2011" i="1"/>
  <c r="P2012" i="1"/>
  <c r="Q2012" i="1"/>
  <c r="P2013" i="1"/>
  <c r="Q2013" i="1"/>
  <c r="P2014" i="1"/>
  <c r="Q2014" i="1"/>
  <c r="P2015" i="1"/>
  <c r="Q2015" i="1"/>
  <c r="P2016" i="1"/>
  <c r="Q2016" i="1"/>
  <c r="P2017" i="1"/>
  <c r="Q2017" i="1"/>
  <c r="P2018" i="1"/>
  <c r="Q2018" i="1"/>
  <c r="P2019" i="1"/>
  <c r="Q2019" i="1"/>
  <c r="P2020" i="1"/>
  <c r="Q2020" i="1"/>
  <c r="P2021" i="1"/>
  <c r="Q2021" i="1"/>
  <c r="P2022" i="1"/>
  <c r="Q2022" i="1"/>
  <c r="P2023" i="1"/>
  <c r="Q2023" i="1"/>
  <c r="P2024" i="1"/>
  <c r="Q2024" i="1"/>
  <c r="P2025" i="1"/>
  <c r="Q2025" i="1"/>
  <c r="P2026" i="1"/>
  <c r="Q2026" i="1"/>
  <c r="P2027" i="1"/>
  <c r="Q2027" i="1"/>
  <c r="P2028" i="1"/>
  <c r="Q2028" i="1"/>
  <c r="P2029" i="1"/>
  <c r="Q2029" i="1"/>
  <c r="P2030" i="1"/>
  <c r="Q2030" i="1"/>
  <c r="P2031" i="1"/>
  <c r="Q2031" i="1"/>
  <c r="P2032" i="1"/>
  <c r="Q2032" i="1"/>
  <c r="P2033" i="1"/>
  <c r="Q2033" i="1"/>
  <c r="P2034" i="1"/>
  <c r="Q2034" i="1"/>
  <c r="P2035" i="1"/>
  <c r="Q2035" i="1"/>
  <c r="P2036" i="1"/>
  <c r="Q2036" i="1"/>
  <c r="P2037" i="1"/>
  <c r="Q2037" i="1"/>
  <c r="P2038" i="1"/>
  <c r="Q2038" i="1"/>
  <c r="P2039" i="1"/>
  <c r="Q2039" i="1"/>
  <c r="P2040" i="1"/>
  <c r="Q2040" i="1"/>
  <c r="P2041" i="1"/>
  <c r="Q2041" i="1"/>
  <c r="P2042" i="1"/>
  <c r="Q2042" i="1"/>
  <c r="P2043" i="1"/>
  <c r="Q2043" i="1"/>
  <c r="P2044" i="1"/>
  <c r="Q2044" i="1"/>
  <c r="P2045" i="1"/>
  <c r="Q2045" i="1"/>
  <c r="P2046" i="1"/>
  <c r="Q2046" i="1"/>
  <c r="P2047" i="1"/>
  <c r="Q2047" i="1"/>
  <c r="P2048" i="1"/>
  <c r="Q2048" i="1"/>
  <c r="P2049" i="1"/>
  <c r="Q2049" i="1"/>
  <c r="P2050" i="1"/>
  <c r="Q2050" i="1"/>
  <c r="P2051" i="1"/>
  <c r="Q2051" i="1"/>
  <c r="P2052" i="1"/>
  <c r="Q2052" i="1"/>
  <c r="P2053" i="1"/>
  <c r="Q2053" i="1"/>
  <c r="P2054" i="1"/>
  <c r="Q2054" i="1"/>
  <c r="P2055" i="1"/>
  <c r="Q2055" i="1"/>
  <c r="P2056" i="1"/>
  <c r="Q2056" i="1"/>
  <c r="P2057" i="1"/>
  <c r="Q2057" i="1"/>
  <c r="P2058" i="1"/>
  <c r="Q2058" i="1"/>
  <c r="P2059" i="1"/>
  <c r="Q2059" i="1"/>
  <c r="P2060" i="1"/>
  <c r="Q2060" i="1"/>
  <c r="P2061" i="1"/>
  <c r="Q2061" i="1"/>
  <c r="P2062" i="1"/>
  <c r="Q2062" i="1"/>
  <c r="P2063" i="1"/>
  <c r="Q2063" i="1"/>
  <c r="P2064" i="1"/>
  <c r="Q2064" i="1"/>
  <c r="P2065" i="1"/>
  <c r="Q2065" i="1"/>
  <c r="P2066" i="1"/>
  <c r="Q2066" i="1"/>
  <c r="P2067" i="1"/>
  <c r="Q2067" i="1"/>
  <c r="P2068" i="1"/>
  <c r="Q2068" i="1"/>
  <c r="P2069" i="1"/>
  <c r="Q2069" i="1"/>
  <c r="P2070" i="1"/>
  <c r="Q2070" i="1"/>
  <c r="P2071" i="1"/>
  <c r="Q2071" i="1"/>
  <c r="P2072" i="1"/>
  <c r="Q2072" i="1"/>
  <c r="P2073" i="1"/>
  <c r="Q2073" i="1"/>
  <c r="P2074" i="1"/>
  <c r="Q2074" i="1"/>
  <c r="P2075" i="1"/>
  <c r="Q2075" i="1"/>
  <c r="P2076" i="1"/>
  <c r="Q2076" i="1"/>
  <c r="P2077" i="1"/>
  <c r="Q2077" i="1"/>
  <c r="P2078" i="1"/>
  <c r="Q2078" i="1"/>
  <c r="P2079" i="1"/>
  <c r="Q2079" i="1"/>
  <c r="P2080" i="1"/>
  <c r="Q2080" i="1"/>
  <c r="P2081" i="1"/>
  <c r="Q2081" i="1"/>
  <c r="P2082" i="1"/>
  <c r="Q2082" i="1"/>
  <c r="P2083" i="1"/>
  <c r="Q2083" i="1"/>
  <c r="P2084" i="1"/>
  <c r="Q2084" i="1"/>
  <c r="P2085" i="1"/>
  <c r="Q2085" i="1"/>
  <c r="P2086" i="1"/>
  <c r="Q2086" i="1"/>
  <c r="P2087" i="1"/>
  <c r="Q2087" i="1"/>
  <c r="P2088" i="1"/>
  <c r="Q2088" i="1"/>
  <c r="P2089" i="1"/>
  <c r="Q2089" i="1"/>
  <c r="P2090" i="1"/>
  <c r="Q2090" i="1"/>
  <c r="P2091" i="1"/>
  <c r="Q2091" i="1"/>
  <c r="P2092" i="1"/>
  <c r="Q2092" i="1"/>
  <c r="P2093" i="1"/>
  <c r="Q2093" i="1"/>
  <c r="P2094" i="1"/>
  <c r="Q2094" i="1"/>
  <c r="P2095" i="1"/>
  <c r="Q2095" i="1"/>
  <c r="P2096" i="1"/>
  <c r="Q2096" i="1"/>
  <c r="P2097" i="1"/>
  <c r="Q2097" i="1"/>
  <c r="P2098" i="1"/>
  <c r="Q2098" i="1"/>
  <c r="P2099" i="1"/>
  <c r="Q2099" i="1"/>
  <c r="P2100" i="1"/>
  <c r="Q2100" i="1"/>
  <c r="P2101" i="1"/>
  <c r="Q2101" i="1"/>
  <c r="P2102" i="1"/>
  <c r="Q2102" i="1"/>
  <c r="P2103" i="1"/>
  <c r="Q2103" i="1"/>
  <c r="P2104" i="1"/>
  <c r="Q2104" i="1"/>
  <c r="P2105" i="1"/>
  <c r="Q2105" i="1"/>
  <c r="P2106" i="1"/>
  <c r="Q2106" i="1"/>
  <c r="P2107" i="1"/>
  <c r="Q2107" i="1"/>
  <c r="P2108" i="1"/>
  <c r="Q2108" i="1"/>
  <c r="P2109" i="1"/>
  <c r="Q2109" i="1"/>
  <c r="P2110" i="1"/>
  <c r="Q2110" i="1"/>
  <c r="P2111" i="1"/>
  <c r="Q2111" i="1"/>
  <c r="P2112" i="1"/>
  <c r="Q2112" i="1"/>
  <c r="P2113" i="1"/>
  <c r="Q2113" i="1"/>
  <c r="P2114" i="1"/>
  <c r="Q2114" i="1"/>
  <c r="P2115" i="1"/>
  <c r="Q2115" i="1"/>
  <c r="Q1745" i="1"/>
  <c r="Q1714" i="1"/>
  <c r="Q1587" i="1"/>
  <c r="Q1545" i="1"/>
  <c r="Q1515" i="1"/>
  <c r="Q1170" i="1"/>
  <c r="Q1035" i="1"/>
  <c r="Q1005" i="1"/>
  <c r="Q903" i="1"/>
  <c r="Q643" i="1"/>
  <c r="Q637" i="1"/>
  <c r="Q590" i="1"/>
  <c r="Q562" i="1"/>
  <c r="Q548" i="1"/>
  <c r="P5" i="1" l="1"/>
  <c r="Q5" i="1"/>
</calcChain>
</file>

<file path=xl/sharedStrings.xml><?xml version="1.0" encoding="utf-8"?>
<sst xmlns="http://schemas.openxmlformats.org/spreadsheetml/2006/main" count="15513" uniqueCount="602">
  <si>
    <t>APPELLATION</t>
  </si>
  <si>
    <t>VINTAGE</t>
  </si>
  <si>
    <t>LABEL</t>
  </si>
  <si>
    <t>LEVEL</t>
  </si>
  <si>
    <t>COND</t>
  </si>
  <si>
    <t>75cl</t>
  </si>
  <si>
    <t>PERFECT</t>
  </si>
  <si>
    <t>HIGH FILL</t>
  </si>
  <si>
    <t>SLIGHTLY DAMAGED</t>
  </si>
  <si>
    <t>BASE NECK</t>
  </si>
  <si>
    <t>MARGAUX</t>
  </si>
  <si>
    <t>PAUILLAC</t>
  </si>
  <si>
    <t>150cl</t>
  </si>
  <si>
    <t>SAINT EMILION</t>
  </si>
  <si>
    <t>Mouton Rothschild</t>
  </si>
  <si>
    <t>OWC 1</t>
  </si>
  <si>
    <t>OWC 3</t>
  </si>
  <si>
    <t>FORMAT</t>
  </si>
  <si>
    <t>Updated date :</t>
  </si>
  <si>
    <t>SAUTERNES</t>
  </si>
  <si>
    <t>Margaux</t>
  </si>
  <si>
    <t>Rieussec</t>
  </si>
  <si>
    <t>Angelus</t>
  </si>
  <si>
    <t>OWC 6</t>
  </si>
  <si>
    <t>IN NECK</t>
  </si>
  <si>
    <t>GOOD</t>
  </si>
  <si>
    <t>TOP SHOULDER</t>
  </si>
  <si>
    <t>SAINT ESTEPHE</t>
  </si>
  <si>
    <t>LANGUEDOC</t>
  </si>
  <si>
    <t>Beychevelle</t>
  </si>
  <si>
    <t>SAINT JULIEN</t>
  </si>
  <si>
    <t>MID SHOULDER</t>
  </si>
  <si>
    <t>Caillou</t>
  </si>
  <si>
    <t>OWC 12</t>
  </si>
  <si>
    <t>Camensac</t>
  </si>
  <si>
    <t>HAUT MEDOC</t>
  </si>
  <si>
    <t>Cap de Mourlin</t>
  </si>
  <si>
    <t>PESSAC LEOGNAN</t>
  </si>
  <si>
    <t>Cheval Blanc</t>
  </si>
  <si>
    <t>Climens</t>
  </si>
  <si>
    <t>POMEROL</t>
  </si>
  <si>
    <t>Clos Haut Peyraguey</t>
  </si>
  <si>
    <t>Coutet</t>
  </si>
  <si>
    <t>DAMAGED</t>
  </si>
  <si>
    <t>De Malle</t>
  </si>
  <si>
    <t>Doisy Daëne</t>
  </si>
  <si>
    <t>Ducru Beaucaillou</t>
  </si>
  <si>
    <t>RHONE</t>
  </si>
  <si>
    <t>Filhot</t>
  </si>
  <si>
    <t>Gazin</t>
  </si>
  <si>
    <t>Gruaud Larose</t>
  </si>
  <si>
    <t>300cl</t>
  </si>
  <si>
    <t>Guiraud</t>
  </si>
  <si>
    <t>Haut Batailley</t>
  </si>
  <si>
    <t>Haut Brion</t>
  </si>
  <si>
    <t>OWC 7</t>
  </si>
  <si>
    <t>37,5cl</t>
  </si>
  <si>
    <t>Lafaurie Peyraguey</t>
  </si>
  <si>
    <t>Lafite Rothschild</t>
  </si>
  <si>
    <t>Lascombes</t>
  </si>
  <si>
    <t>Latour</t>
  </si>
  <si>
    <t>L'Escaley</t>
  </si>
  <si>
    <t>ST CROIX DU MONT</t>
  </si>
  <si>
    <t>MEDOC</t>
  </si>
  <si>
    <t>Malartic Lagravière</t>
  </si>
  <si>
    <t>Montrose</t>
  </si>
  <si>
    <t>Morange</t>
  </si>
  <si>
    <t>LOUPIAC</t>
  </si>
  <si>
    <t>Pichon Baron</t>
  </si>
  <si>
    <t>Pichon Comtesse</t>
  </si>
  <si>
    <t>Raymond Lafon</t>
  </si>
  <si>
    <t>600cl</t>
  </si>
  <si>
    <t>Rayne Vigneau</t>
  </si>
  <si>
    <t>NO LABEL</t>
  </si>
  <si>
    <t>FAIRLY DAMAGED</t>
  </si>
  <si>
    <t>VERY DAMAGED</t>
  </si>
  <si>
    <t>Roc de Cambes</t>
  </si>
  <si>
    <t>COTE DE BOURG</t>
  </si>
  <si>
    <t>Roumieu</t>
  </si>
  <si>
    <t>Sigalas Rabaud</t>
  </si>
  <si>
    <t>Suduiraut</t>
  </si>
  <si>
    <t>Talbot</t>
  </si>
  <si>
    <t>Tour de By</t>
  </si>
  <si>
    <t>Trotanoy</t>
  </si>
  <si>
    <t>CHAMPAGNE</t>
  </si>
  <si>
    <t>Villegeorge</t>
  </si>
  <si>
    <t>Giscours</t>
  </si>
  <si>
    <t>La Lagune</t>
  </si>
  <si>
    <t>Gloria</t>
  </si>
  <si>
    <t>Clos Fourtet</t>
  </si>
  <si>
    <t>RED</t>
  </si>
  <si>
    <t>WHITE</t>
  </si>
  <si>
    <t>Carbonnieux</t>
  </si>
  <si>
    <t>SWEET</t>
  </si>
  <si>
    <t>Mission Haut Brion</t>
  </si>
  <si>
    <t>NM</t>
  </si>
  <si>
    <t>Ripeau</t>
  </si>
  <si>
    <t>Latour à Pomerol</t>
  </si>
  <si>
    <t>Ausone</t>
  </si>
  <si>
    <t>Lafleur</t>
  </si>
  <si>
    <t>LOOSE</t>
  </si>
  <si>
    <t>Sociando Mallet</t>
  </si>
  <si>
    <t>Pavie</t>
  </si>
  <si>
    <t>Clos Rougeard</t>
  </si>
  <si>
    <t>LOIRE</t>
  </si>
  <si>
    <t>SLIGHTLY SOILED</t>
  </si>
  <si>
    <t>Lagrange</t>
  </si>
  <si>
    <t>€/BOTTLE</t>
  </si>
  <si>
    <t>€/CASE</t>
  </si>
  <si>
    <t>CHARTREUSE</t>
  </si>
  <si>
    <t>100cl</t>
  </si>
  <si>
    <t>Haut Bailly</t>
  </si>
  <si>
    <t>ROSE</t>
  </si>
  <si>
    <t>Chasse Spleen</t>
  </si>
  <si>
    <t>MOULIS</t>
  </si>
  <si>
    <t>Meyney</t>
  </si>
  <si>
    <t>Prieuré Lichine</t>
  </si>
  <si>
    <t>Rauzan Segla</t>
  </si>
  <si>
    <t>Saint Julien</t>
  </si>
  <si>
    <t>Veyrin</t>
  </si>
  <si>
    <t>Clos des Lambray</t>
  </si>
  <si>
    <t>Duhart Milon</t>
  </si>
  <si>
    <t>Dauzac</t>
  </si>
  <si>
    <t>Guillot</t>
  </si>
  <si>
    <t>PROVENCE</t>
  </si>
  <si>
    <t>Brane Cantenac</t>
  </si>
  <si>
    <t>Troplong Mondot</t>
  </si>
  <si>
    <t>Beausejour</t>
  </si>
  <si>
    <t>Canon</t>
  </si>
  <si>
    <t>Chatelet</t>
  </si>
  <si>
    <t>Leoville Barton</t>
  </si>
  <si>
    <t>Petit Village</t>
  </si>
  <si>
    <t>Pontet Canet</t>
  </si>
  <si>
    <t>SPAIN</t>
  </si>
  <si>
    <t>Tertre Roteboeuf</t>
  </si>
  <si>
    <t>Clos des Menuts</t>
  </si>
  <si>
    <t>JURA</t>
  </si>
  <si>
    <t>Grange des Pères</t>
  </si>
  <si>
    <t>Pape Clément</t>
  </si>
  <si>
    <t>Creisses</t>
  </si>
  <si>
    <t>Maxime Renaudin</t>
  </si>
  <si>
    <t>Tour Pibran</t>
  </si>
  <si>
    <t>Pibarnon</t>
  </si>
  <si>
    <t>Banneret</t>
  </si>
  <si>
    <t>Grand Corbin</t>
  </si>
  <si>
    <t>Lafon Rochet</t>
  </si>
  <si>
    <t>Bastor Lamontagne</t>
  </si>
  <si>
    <t>Rabaud Promis</t>
  </si>
  <si>
    <t>Roumieu Lacoste</t>
  </si>
  <si>
    <t>SAINTE CROIX DU MONT</t>
  </si>
  <si>
    <t>LALANDE DE POMEROL</t>
  </si>
  <si>
    <t>COTE DE BORDEAUX</t>
  </si>
  <si>
    <t>Loubens</t>
  </si>
  <si>
    <t>Arche Lafaurie</t>
  </si>
  <si>
    <t>Haut Bommes</t>
  </si>
  <si>
    <t>Lamothe</t>
  </si>
  <si>
    <t>Pajot</t>
  </si>
  <si>
    <t>Belles Graves</t>
  </si>
  <si>
    <t>450cl</t>
  </si>
  <si>
    <t>Poujeaux</t>
  </si>
  <si>
    <t>Branaire Ducru</t>
  </si>
  <si>
    <t>La Fleur Petrus</t>
  </si>
  <si>
    <t>Petrus</t>
  </si>
  <si>
    <t>Yquem</t>
  </si>
  <si>
    <t>Arche</t>
  </si>
  <si>
    <t>SOILED</t>
  </si>
  <si>
    <t>Batailley</t>
  </si>
  <si>
    <t>Beau Sejour Becot</t>
  </si>
  <si>
    <t>Belair (Monange)</t>
  </si>
  <si>
    <t>Bourgneuf</t>
  </si>
  <si>
    <t>Bouscaud</t>
  </si>
  <si>
    <t>Broustet</t>
  </si>
  <si>
    <t>Cadet Piola</t>
  </si>
  <si>
    <t>Calon Ségur</t>
  </si>
  <si>
    <t>Canon La Gaffelière</t>
  </si>
  <si>
    <t>Cantemerle</t>
  </si>
  <si>
    <t>Cantenac Brown</t>
  </si>
  <si>
    <t>Clerc Milon</t>
  </si>
  <si>
    <t>Clinet</t>
  </si>
  <si>
    <t>Clos René</t>
  </si>
  <si>
    <t>Conseillante</t>
  </si>
  <si>
    <t>Corbin Michotte</t>
  </si>
  <si>
    <t>Cos d'Estournel</t>
  </si>
  <si>
    <t>Cos Labory</t>
  </si>
  <si>
    <t>Croizet Bages</t>
  </si>
  <si>
    <t>Croque Michotte</t>
  </si>
  <si>
    <t>Dassault</t>
  </si>
  <si>
    <t xml:space="preserve">FAIRLY DAMAGED </t>
  </si>
  <si>
    <t>Desmirail</t>
  </si>
  <si>
    <t>Doisy Védrine</t>
  </si>
  <si>
    <t>Domaine de Chevalier</t>
  </si>
  <si>
    <t>Eglise Clinet</t>
  </si>
  <si>
    <t>Evangile</t>
  </si>
  <si>
    <t>Ferrière</t>
  </si>
  <si>
    <t>Fieuzal</t>
  </si>
  <si>
    <t>Figeac</t>
  </si>
  <si>
    <t>Grand Barrail</t>
  </si>
  <si>
    <t>Grand Corbin Despagne</t>
  </si>
  <si>
    <t>Grand Pontet</t>
  </si>
  <si>
    <t>Grand Puy Ducasse</t>
  </si>
  <si>
    <t>Grand Puy Lacoste</t>
  </si>
  <si>
    <t>Guadet</t>
  </si>
  <si>
    <t>Issan</t>
  </si>
  <si>
    <t>Kirwan</t>
  </si>
  <si>
    <t>La Dominique</t>
  </si>
  <si>
    <t>La Gaffelière</t>
  </si>
  <si>
    <t>La Pointe</t>
  </si>
  <si>
    <t>FAIRLY SOILED</t>
  </si>
  <si>
    <t>Lamothe Guignard</t>
  </si>
  <si>
    <t>Larcis Ducasse</t>
  </si>
  <si>
    <t>Larmande</t>
  </si>
  <si>
    <t>LOW SHOULDER</t>
  </si>
  <si>
    <t>Latour Martillac</t>
  </si>
  <si>
    <t>Laville Haut Brion</t>
  </si>
  <si>
    <t>Leoville Poyferre</t>
  </si>
  <si>
    <t>Lynch Bages</t>
  </si>
  <si>
    <t>Lynch Moussas</t>
  </si>
  <si>
    <t>Magdelaine</t>
  </si>
  <si>
    <t>Marquis D'Alesme</t>
  </si>
  <si>
    <t>Médoc (générique)</t>
  </si>
  <si>
    <t>Mouton Baron</t>
  </si>
  <si>
    <t>Mouton Baronne</t>
  </si>
  <si>
    <t>Mouton Cadet</t>
  </si>
  <si>
    <t>Myrat</t>
  </si>
  <si>
    <t>Nénin</t>
  </si>
  <si>
    <t>Olivier</t>
  </si>
  <si>
    <t>Palmer</t>
  </si>
  <si>
    <t>Pavie Decesse</t>
  </si>
  <si>
    <t>Pavie Macquin</t>
  </si>
  <si>
    <t>Pedesclaux</t>
  </si>
  <si>
    <t>Rauzan Ségla</t>
  </si>
  <si>
    <t>Rouget</t>
  </si>
  <si>
    <t>Soutard</t>
  </si>
  <si>
    <t>Taillefer</t>
  </si>
  <si>
    <t>Villemaurine</t>
  </si>
  <si>
    <t>BOURGOGNE</t>
  </si>
  <si>
    <t>Tour Haut Brion</t>
  </si>
  <si>
    <t>Croix de Labrie</t>
  </si>
  <si>
    <t>Trottevieille</t>
  </si>
  <si>
    <t>Leoville Las Cases</t>
  </si>
  <si>
    <t>Vieux Château Certan</t>
  </si>
  <si>
    <t>Aurage</t>
  </si>
  <si>
    <t>CASTILLON</t>
  </si>
  <si>
    <t>Beau Sejour Bécot</t>
  </si>
  <si>
    <t>OC 6</t>
  </si>
  <si>
    <t>OC 1</t>
  </si>
  <si>
    <t>OC 3</t>
  </si>
  <si>
    <t>OC 12</t>
  </si>
  <si>
    <t>RECORKED 1989</t>
  </si>
  <si>
    <t>hIGH FILL</t>
  </si>
  <si>
    <t>Hosana</t>
  </si>
  <si>
    <t>NEW</t>
  </si>
  <si>
    <t>Trevallon</t>
  </si>
  <si>
    <t>Dom Perignon</t>
  </si>
  <si>
    <t>📷</t>
  </si>
  <si>
    <t>Allary haut Brion</t>
  </si>
  <si>
    <t>Armailhac</t>
  </si>
  <si>
    <t>Sales</t>
  </si>
  <si>
    <t>BARSAC</t>
  </si>
  <si>
    <t>Salon</t>
  </si>
  <si>
    <t>Le Mesnil</t>
  </si>
  <si>
    <t>Prieure de Saint</t>
  </si>
  <si>
    <t>Jean de Bebian</t>
  </si>
  <si>
    <t>La Barbarine</t>
  </si>
  <si>
    <t>La Sereine Noire</t>
  </si>
  <si>
    <t>Les Oliviers</t>
  </si>
  <si>
    <t>Cru Bel Air</t>
  </si>
  <si>
    <t>CUVÉE</t>
  </si>
  <si>
    <t>REFERENCE</t>
  </si>
  <si>
    <t>Clos du Marquis</t>
  </si>
  <si>
    <t>Tour Blanche</t>
  </si>
  <si>
    <t>Guigal</t>
  </si>
  <si>
    <t>Landonne</t>
  </si>
  <si>
    <t>La Croix</t>
  </si>
  <si>
    <t>Lalande Borie</t>
  </si>
  <si>
    <t>Crème de tête</t>
  </si>
  <si>
    <t>Cuvée Madame</t>
  </si>
  <si>
    <t>Nuits Saint Georges</t>
  </si>
  <si>
    <t>Vosne Romanée</t>
  </si>
  <si>
    <t>Grands Charrons</t>
  </si>
  <si>
    <t>Les Genevrières</t>
  </si>
  <si>
    <t>Clos Saint Jacques</t>
  </si>
  <si>
    <t>Grand vin</t>
  </si>
  <si>
    <t>Meursault</t>
  </si>
  <si>
    <t>Monthélie</t>
  </si>
  <si>
    <t>La Romanée</t>
  </si>
  <si>
    <t>Monts Luisants</t>
  </si>
  <si>
    <t>Les Beaumonts</t>
  </si>
  <si>
    <t>Chassagne Montrachet</t>
  </si>
  <si>
    <t>Echezeaux</t>
  </si>
  <si>
    <t>La Princées</t>
  </si>
  <si>
    <t>Clos de la Roche "Cuvée Auguste"</t>
  </si>
  <si>
    <t>Pièce au Compte</t>
  </si>
  <si>
    <t>Valmur</t>
  </si>
  <si>
    <t>Bourgogne</t>
  </si>
  <si>
    <t>Chablis Grenouille</t>
  </si>
  <si>
    <t>Vaillons</t>
  </si>
  <si>
    <t>Saint Aubin en l'Ebaupin</t>
  </si>
  <si>
    <t>Saint Aubin</t>
  </si>
  <si>
    <t>Les Boudots</t>
  </si>
  <si>
    <t>Abbaye Morgeot</t>
  </si>
  <si>
    <t>Ancégnières</t>
  </si>
  <si>
    <t>Au Bout du Monde</t>
  </si>
  <si>
    <t>Bourgogne Aligoté</t>
  </si>
  <si>
    <t>Bourgogne Chardonnay</t>
  </si>
  <si>
    <t>Cailleret</t>
  </si>
  <si>
    <t>Champlots</t>
  </si>
  <si>
    <t>Chassagne Montrachet VV</t>
  </si>
  <si>
    <t>Chatenière</t>
  </si>
  <si>
    <t>Chenevottes</t>
  </si>
  <si>
    <t>Creuzilly</t>
  </si>
  <si>
    <t>Garenne</t>
  </si>
  <si>
    <t>Hommage Marguerite</t>
  </si>
  <si>
    <t>La Ruchottes</t>
  </si>
  <si>
    <t>Le Banc</t>
  </si>
  <si>
    <t>Meursault Charmes</t>
  </si>
  <si>
    <t>Meursault Les Narvaux</t>
  </si>
  <si>
    <t>Morgeot 1er cru</t>
  </si>
  <si>
    <t>Remilly</t>
  </si>
  <si>
    <t>Sous Frétille</t>
  </si>
  <si>
    <t>Clos de Vougeot</t>
  </si>
  <si>
    <t>Clos des Varoilles</t>
  </si>
  <si>
    <t>Vosne Romanée "Les Clous"</t>
  </si>
  <si>
    <t>Boudriottes</t>
  </si>
  <si>
    <t>Bourgogne "Durots"</t>
  </si>
  <si>
    <t>Chassagne Montrachet Ruchottes</t>
  </si>
  <si>
    <t>Mâcon Peronne</t>
  </si>
  <si>
    <t>Puligny Montrachet</t>
  </si>
  <si>
    <t>Puligny Montrachet Champs Canets</t>
  </si>
  <si>
    <t>Saint Aubin Charmois</t>
  </si>
  <si>
    <t>Saint Aubin En Remilly</t>
  </si>
  <si>
    <t>Blanchots</t>
  </si>
  <si>
    <t>Butteaux</t>
  </si>
  <si>
    <t>Chablis</t>
  </si>
  <si>
    <t>Forêt</t>
  </si>
  <si>
    <t>Fôret</t>
  </si>
  <si>
    <t>Montée de Tonnerre</t>
  </si>
  <si>
    <t>Monts Mains</t>
  </si>
  <si>
    <t>La Tâche</t>
  </si>
  <si>
    <t>Auxey Duresse</t>
  </si>
  <si>
    <t>Champ Fulliot</t>
  </si>
  <si>
    <t>Clos Des Bouchères</t>
  </si>
  <si>
    <t>Luchets</t>
  </si>
  <si>
    <t>Meix Chavaux</t>
  </si>
  <si>
    <t>Perrières</t>
  </si>
  <si>
    <t>Tessons Clos de Mon Plaisir</t>
  </si>
  <si>
    <t>Vireuil</t>
  </si>
  <si>
    <t>Saint Veran La Bonnode Zen</t>
  </si>
  <si>
    <t>Roc Breïa</t>
  </si>
  <si>
    <t>Chassagne Montrachet Morgeots</t>
  </si>
  <si>
    <t>Chassagne Montrachet Tête du Clos</t>
  </si>
  <si>
    <t>Meursault Les Corbins</t>
  </si>
  <si>
    <t>Meursault Perrières</t>
  </si>
  <si>
    <t>Clos</t>
  </si>
  <si>
    <t>Forest</t>
  </si>
  <si>
    <t>Petit Chablis</t>
  </si>
  <si>
    <t>Preuses</t>
  </si>
  <si>
    <t>Semblables Boréal</t>
  </si>
  <si>
    <t>Ypresien</t>
  </si>
  <si>
    <t>Blanche Voie</t>
  </si>
  <si>
    <t>Riceys</t>
  </si>
  <si>
    <t>Belle Epoque</t>
  </si>
  <si>
    <t>Béchalin</t>
  </si>
  <si>
    <t>Bolorée</t>
  </si>
  <si>
    <t>Creux d'Enfer</t>
  </si>
  <si>
    <t>Haute Lemblée</t>
  </si>
  <si>
    <t>Presle</t>
  </si>
  <si>
    <t>Ursules</t>
  </si>
  <si>
    <t>Val Vilaine</t>
  </si>
  <si>
    <t>11, 12, 13</t>
  </si>
  <si>
    <t>Substance</t>
  </si>
  <si>
    <t>Vendanges Solaires</t>
  </si>
  <si>
    <t>VEP Jaune</t>
  </si>
  <si>
    <t>Crème de Tête</t>
  </si>
  <si>
    <t>Savagnin</t>
  </si>
  <si>
    <t>Poulsard</t>
  </si>
  <si>
    <t>Trousseau</t>
  </si>
  <si>
    <t>Champs Poids</t>
  </si>
  <si>
    <t>Forbeau</t>
  </si>
  <si>
    <t>La Gravière</t>
  </si>
  <si>
    <t>Les Dévoilés</t>
  </si>
  <si>
    <t>Les Miraculés</t>
  </si>
  <si>
    <t>Les Résistants</t>
  </si>
  <si>
    <t>Montferrand Savagnin</t>
  </si>
  <si>
    <t>Savagnin Sous Voile</t>
  </si>
  <si>
    <t>Arbois Pupillin Chardonnay</t>
  </si>
  <si>
    <t>Arbois Pupillin Poulsard</t>
  </si>
  <si>
    <t>Arbois Pupillin Poulsard/Trousseau</t>
  </si>
  <si>
    <t>Théodore</t>
  </si>
  <si>
    <t>Brunes</t>
  </si>
  <si>
    <t>Clos des Cistes</t>
  </si>
  <si>
    <t>Marlène n°3</t>
  </si>
  <si>
    <t>Syrah Leone</t>
  </si>
  <si>
    <t>GN</t>
  </si>
  <si>
    <t>Aphyllante</t>
  </si>
  <si>
    <t>Galibaou Russe</t>
  </si>
  <si>
    <t>Pitchot</t>
  </si>
  <si>
    <t>Pur</t>
  </si>
  <si>
    <t>Onglés</t>
  </si>
  <si>
    <t>Terres Blanches</t>
  </si>
  <si>
    <t>Vouvray Sec</t>
  </si>
  <si>
    <t>Brézé</t>
  </si>
  <si>
    <t>Le Bourg</t>
  </si>
  <si>
    <t>Le Clos</t>
  </si>
  <si>
    <t>Les Poyeux</t>
  </si>
  <si>
    <t>La Charpenterie</t>
  </si>
  <si>
    <t>La Ripaille</t>
  </si>
  <si>
    <t>Saumur</t>
  </si>
  <si>
    <t>Les Noels de Montbenault</t>
  </si>
  <si>
    <t>Pavillon Rouge</t>
  </si>
  <si>
    <t>Prestige</t>
  </si>
  <si>
    <t>Carruades</t>
  </si>
  <si>
    <t>Les Forts</t>
  </si>
  <si>
    <t>Petit Mouton</t>
  </si>
  <si>
    <t>Esprit</t>
  </si>
  <si>
    <t>Bahans</t>
  </si>
  <si>
    <t>Clarence</t>
  </si>
  <si>
    <t>Clémentin</t>
  </si>
  <si>
    <t>Les Hauts</t>
  </si>
  <si>
    <t>Chemin de la Brune</t>
  </si>
  <si>
    <t>Nizon</t>
  </si>
  <si>
    <t>Prima</t>
  </si>
  <si>
    <t>Ruisseau</t>
  </si>
  <si>
    <t>Tavel</t>
  </si>
  <si>
    <t>Vintage</t>
  </si>
  <si>
    <t>Jardin d'Orfeuil</t>
  </si>
  <si>
    <t>Lirac</t>
  </si>
  <si>
    <t>Pierre Chaude</t>
  </si>
  <si>
    <t>Sels d'Argent</t>
  </si>
  <si>
    <t>Terre d'Ombre</t>
  </si>
  <si>
    <t>Traverses</t>
  </si>
  <si>
    <t>Vejade</t>
  </si>
  <si>
    <t>Rouliers</t>
  </si>
  <si>
    <t>Cornas</t>
  </si>
  <si>
    <t>Pialade</t>
  </si>
  <si>
    <t>Saint Joseph</t>
  </si>
  <si>
    <t>Viognier</t>
  </si>
  <si>
    <t>Côte Rôtie Les Grandes Places</t>
  </si>
  <si>
    <t>Iles Feray</t>
  </si>
  <si>
    <t>Côte Rotie</t>
  </si>
  <si>
    <t>Clos Florentin</t>
  </si>
  <si>
    <t>Hermitage</t>
  </si>
  <si>
    <t>Le Jardin</t>
  </si>
  <si>
    <t>Les Saviaux</t>
  </si>
  <si>
    <t>Cote Rotie Tupin's</t>
  </si>
  <si>
    <t>Sainte Épine</t>
  </si>
  <si>
    <t>Petit Cheval</t>
  </si>
  <si>
    <t>Chapelle</t>
  </si>
  <si>
    <t>Arômes</t>
  </si>
  <si>
    <t>La Réserve (de)</t>
  </si>
  <si>
    <t>Doux</t>
  </si>
  <si>
    <t>Reserva</t>
  </si>
  <si>
    <t>Tenuta San Guido</t>
  </si>
  <si>
    <t>Le Pin</t>
  </si>
  <si>
    <t>PERFECT / GOOD</t>
  </si>
  <si>
    <t>OWC 2</t>
  </si>
  <si>
    <t>Louis Roederer</t>
  </si>
  <si>
    <t>Brut Premier</t>
  </si>
  <si>
    <t>Defi de Fontenil</t>
  </si>
  <si>
    <t>FRONSAC</t>
  </si>
  <si>
    <t>Le Bon Pasteur</t>
  </si>
  <si>
    <t>Boyd Cantenac</t>
  </si>
  <si>
    <t>Rauzan Gassies</t>
  </si>
  <si>
    <t>Calon Segur</t>
  </si>
  <si>
    <t>DISC</t>
  </si>
  <si>
    <t>TORNED</t>
  </si>
  <si>
    <t>Chevalier</t>
  </si>
  <si>
    <t>Croix du Casse</t>
  </si>
  <si>
    <t>Vieux Maillet</t>
  </si>
  <si>
    <t>La Serre</t>
  </si>
  <si>
    <t>Connetable</t>
  </si>
  <si>
    <t>Mayard</t>
  </si>
  <si>
    <t>Côte du Rhône</t>
  </si>
  <si>
    <t>Jean Macle</t>
  </si>
  <si>
    <t>Château Chalon</t>
  </si>
  <si>
    <t>62cl</t>
  </si>
  <si>
    <t>Fargues</t>
  </si>
  <si>
    <t>Beau Séjour Bécot</t>
  </si>
  <si>
    <t>STOCK</t>
  </si>
  <si>
    <t>Albert Bichot</t>
  </si>
  <si>
    <t>Arnoux Lachaux</t>
  </si>
  <si>
    <t>Boisson Vadot</t>
  </si>
  <si>
    <t>Bruno Clair</t>
  </si>
  <si>
    <t>Château de Pommard</t>
  </si>
  <si>
    <t>Coche Dury</t>
  </si>
  <si>
    <t>Dancer</t>
  </si>
  <si>
    <t>Dujac</t>
  </si>
  <si>
    <t>Emmanuel Rouget</t>
  </si>
  <si>
    <t>Fontaine Gagnard</t>
  </si>
  <si>
    <t>Georges Mugneret Gibourg</t>
  </si>
  <si>
    <t>Henri Jayer</t>
  </si>
  <si>
    <t>Hubert Lamy</t>
  </si>
  <si>
    <t>Hubert Lignier</t>
  </si>
  <si>
    <t>Jean Claude Bessin</t>
  </si>
  <si>
    <t>Jean Marie Fourrier</t>
  </si>
  <si>
    <t>Jean Paul &amp; Benoit Droin</t>
  </si>
  <si>
    <t>Lamy Caillat</t>
  </si>
  <si>
    <t>Méo Camuzet</t>
  </si>
  <si>
    <t>Moreau</t>
  </si>
  <si>
    <t>Nicole Lamarche</t>
  </si>
  <si>
    <t>Grand Echezeaux</t>
  </si>
  <si>
    <t>Grande Rue</t>
  </si>
  <si>
    <t>Malconsorts</t>
  </si>
  <si>
    <t>Suchots</t>
  </si>
  <si>
    <t>Noellat</t>
  </si>
  <si>
    <t>Pierre Yves Colin Morey</t>
  </si>
  <si>
    <t>Prieure Roch</t>
  </si>
  <si>
    <t>Ramonet</t>
  </si>
  <si>
    <t>Raveneau</t>
  </si>
  <si>
    <t>Romanée Conti</t>
  </si>
  <si>
    <t>Roulot</t>
  </si>
  <si>
    <t>Soufrandiere</t>
  </si>
  <si>
    <t>Théo Dancer</t>
  </si>
  <si>
    <t>Vincent Dancer</t>
  </si>
  <si>
    <t>Vincent Dauvissat</t>
  </si>
  <si>
    <t>Bollinger</t>
  </si>
  <si>
    <t>Grande Année</t>
  </si>
  <si>
    <t>Clandestin</t>
  </si>
  <si>
    <t>Rosé</t>
  </si>
  <si>
    <t>Legrand Latour</t>
  </si>
  <si>
    <t>Mouzon Leroux</t>
  </si>
  <si>
    <t>Nowack</t>
  </si>
  <si>
    <t>Perrier Jouet</t>
  </si>
  <si>
    <t>Roses de Jeanne</t>
  </si>
  <si>
    <t>Ruppert Leroy</t>
  </si>
  <si>
    <t>Selosse</t>
  </si>
  <si>
    <t>Servagnat</t>
  </si>
  <si>
    <t>Chartreuse</t>
  </si>
  <si>
    <t>Graveline</t>
  </si>
  <si>
    <t>Sassicaia Bolgheri</t>
  </si>
  <si>
    <t>ITALY</t>
  </si>
  <si>
    <t>Allante Boulanger</t>
  </si>
  <si>
    <t>Bruyere Houillon</t>
  </si>
  <si>
    <t>Domaine des Murmures</t>
  </si>
  <si>
    <t>Ganevat</t>
  </si>
  <si>
    <t>Pierre Overnoy</t>
  </si>
  <si>
    <t>Avela</t>
  </si>
  <si>
    <t>Peyre Rose</t>
  </si>
  <si>
    <t>Terasses d'Elise</t>
  </si>
  <si>
    <t>Vaïsse</t>
  </si>
  <si>
    <t>Bernaudeau</t>
  </si>
  <si>
    <t>Clos Naudin</t>
  </si>
  <si>
    <t>Collier</t>
  </si>
  <si>
    <t>Richard Leroy</t>
  </si>
  <si>
    <t>Ségonnes</t>
  </si>
  <si>
    <t>Haut Condissas</t>
  </si>
  <si>
    <t>Haut Bages Averous</t>
  </si>
  <si>
    <t>Haut Bages Libéral</t>
  </si>
  <si>
    <t>Haut Milon</t>
  </si>
  <si>
    <t>Pauillac (de)</t>
  </si>
  <si>
    <t>Haut Pontet</t>
  </si>
  <si>
    <t>De Chevalier</t>
  </si>
  <si>
    <t>Smith Haut Lafite</t>
  </si>
  <si>
    <t>Beauregard</t>
  </si>
  <si>
    <t>Certan Giraud</t>
  </si>
  <si>
    <t>Pensées (de)</t>
  </si>
  <si>
    <t>Anglore</t>
  </si>
  <si>
    <t>Bonneau</t>
  </si>
  <si>
    <t>Clape</t>
  </si>
  <si>
    <t>Emmanuel Reynaud</t>
  </si>
  <si>
    <t>Gangloff</t>
  </si>
  <si>
    <t>Gerin</t>
  </si>
  <si>
    <t>Gonon</t>
  </si>
  <si>
    <t>Jamet</t>
  </si>
  <si>
    <t>Jean Claude Marsanne</t>
  </si>
  <si>
    <t>Jean Louis Chave</t>
  </si>
  <si>
    <t>Le Vieux Murier</t>
  </si>
  <si>
    <t>Matthieu Barret</t>
  </si>
  <si>
    <t>Souhaut</t>
  </si>
  <si>
    <t>Beau Séjour Becot</t>
  </si>
  <si>
    <t>Clos Canon</t>
  </si>
  <si>
    <t>La Dame</t>
  </si>
  <si>
    <t>Tronquoy Lalande</t>
  </si>
  <si>
    <t>Le Petit Ducru</t>
  </si>
  <si>
    <t>Sarget (de)</t>
  </si>
  <si>
    <t>Gilette</t>
  </si>
  <si>
    <t>Remelluri</t>
  </si>
  <si>
    <t>Cristal Roederer</t>
  </si>
  <si>
    <t>ITALIA</t>
  </si>
  <si>
    <t>RECORKED 1992</t>
  </si>
  <si>
    <t>Malescot Saint Exupery</t>
  </si>
  <si>
    <t>Moulin (de)</t>
  </si>
  <si>
    <t>Lacoste Borie</t>
  </si>
  <si>
    <t>Le Gay</t>
  </si>
  <si>
    <t>Canon la Gaffelière</t>
  </si>
  <si>
    <t>Clos de l'Oratoire</t>
  </si>
  <si>
    <t>Belgrave</t>
  </si>
  <si>
    <t>Smith Haut Lafitte</t>
  </si>
  <si>
    <t>Reynaud</t>
  </si>
  <si>
    <t>Rayas</t>
  </si>
  <si>
    <t>Haut Marbuzet</t>
  </si>
  <si>
    <t>Phelan Segur</t>
  </si>
  <si>
    <t>La Ganne</t>
  </si>
  <si>
    <t>Dillon</t>
  </si>
  <si>
    <t>Old Nick</t>
  </si>
  <si>
    <t>LIQUOR</t>
  </si>
  <si>
    <t>RHUM</t>
  </si>
  <si>
    <t>70cl</t>
  </si>
  <si>
    <t xml:space="preserve">Romanée Conti </t>
  </si>
  <si>
    <t>Grands Echezeaux</t>
  </si>
  <si>
    <t>Romanée Saint Vivant</t>
  </si>
  <si>
    <t>Labegorce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</si>
</sst>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€&quot;_-;\-* #,##0.00\ &quot;€&quot;_-;_-* &quot;-&quot;??\ &quot;€&quot;_-;_-@_-"/>
    <numFmt numFmtId="165" formatCode="_-* #,##0\ [$€-40C]_-;\-* #,##0\ [$€-40C]_-;_-* &quot;-&quot;??\ [$€-40C]_-;_-@_-"/>
    <numFmt numFmtId="166" formatCode="_-* #,##0\ &quot;€&quot;_-;\-* #,##0\ &quot;€&quot;_-;_-* &quot;-&quot;??\ &quot;€&quot;_-;_-@_-"/>
    <numFmt numFmtId="167" formatCode="0\ &quot;€&quot;\ \T\T\C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C00000"/>
      <name val="Copperplate Gothic Light"/>
      <family val="2"/>
    </font>
    <font>
      <sz val="11"/>
      <color rgb="FFC00000"/>
      <name val="Calibri"/>
      <family val="2"/>
      <scheme val="minor"/>
    </font>
    <font>
      <sz val="10"/>
      <color theme="1"/>
      <name val="Calibri"/>
      <family val="1"/>
      <scheme val="minor"/>
    </font>
    <font>
      <sz val="9"/>
      <name val="Geneva"/>
      <family val="2"/>
    </font>
    <font>
      <sz val="8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550402"/>
      <name val="Calibri"/>
      <family val="2"/>
      <scheme val="minor"/>
    </font>
    <font>
      <i/>
      <sz val="9"/>
      <color theme="0"/>
      <name val="Futura Medium"/>
    </font>
    <font>
      <sz val="9"/>
      <color theme="0"/>
      <name val="Futura Medium"/>
    </font>
    <font>
      <i/>
      <sz val="8"/>
      <color theme="0"/>
      <name val="Futura Medium"/>
    </font>
    <font>
      <sz val="11"/>
      <color rgb="FF7503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color theme="0"/>
      <name val="DIN Condensed Bold"/>
    </font>
    <font>
      <sz val="10"/>
      <color theme="1" tint="0.249977111117893"/>
      <name val="DIN Condensed Bold"/>
    </font>
    <font>
      <b/>
      <sz val="10"/>
      <color theme="0"/>
      <name val="DIN Condensed Bold"/>
    </font>
    <font>
      <sz val="11"/>
      <color rgb="FF6C2315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10002"/>
        <bgColor indexed="64"/>
      </patternFill>
    </fill>
    <fill>
      <patternFill patternType="solid">
        <fgColor rgb="FFF8F8FB"/>
        <bgColor indexed="64"/>
      </patternFill>
    </fill>
    <fill>
      <patternFill patternType="solid">
        <fgColor rgb="FF8E1C17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11253">
    <xf numFmtId="165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8" fillId="0" borderId="0" applyNumberFormat="0" applyFill="0" applyBorder="0" applyAlignment="0" applyProtection="0"/>
  </cellStyleXfs>
  <cellXfs count="53">
    <xf numFmtId="165" fontId="0" fillId="0" borderId="0" xfId="0"/>
    <xf numFmtId="165" fontId="0" fillId="2" borderId="0" xfId="0" applyFill="1"/>
    <xf numFmtId="165" fontId="0" fillId="4" borderId="0" xfId="0" applyFill="1"/>
    <xf numFmtId="165" fontId="0" fillId="5" borderId="0" xfId="0" applyFill="1"/>
    <xf numFmtId="165" fontId="9" fillId="4" borderId="0" xfId="0" applyFont="1" applyFill="1" applyAlignment="1">
      <alignment horizontal="right" vertical="top"/>
    </xf>
    <xf numFmtId="14" fontId="9" fillId="4" borderId="0" xfId="0" applyNumberFormat="1" applyFont="1" applyFill="1" applyAlignment="1">
      <alignment vertical="top"/>
    </xf>
    <xf numFmtId="165" fontId="10" fillId="4" borderId="0" xfId="0" applyFont="1" applyFill="1" applyAlignment="1">
      <alignment horizontal="center" vertical="center"/>
    </xf>
    <xf numFmtId="22" fontId="9" fillId="4" borderId="0" xfId="0" applyNumberFormat="1" applyFont="1" applyFill="1" applyAlignment="1">
      <alignment horizontal="center" vertical="top"/>
    </xf>
    <xf numFmtId="165" fontId="10" fillId="4" borderId="0" xfId="0" applyFont="1" applyFill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center"/>
    </xf>
    <xf numFmtId="1" fontId="7" fillId="3" borderId="1" xfId="9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left" vertical="center" indent="1"/>
    </xf>
    <xf numFmtId="49" fontId="7" fillId="3" borderId="2" xfId="0" applyNumberFormat="1" applyFont="1" applyFill="1" applyBorder="1" applyAlignment="1">
      <alignment horizontal="left" vertical="center" wrapText="1" indent="1"/>
    </xf>
    <xf numFmtId="1" fontId="13" fillId="3" borderId="1" xfId="0" applyNumberFormat="1" applyFont="1" applyFill="1" applyBorder="1" applyAlignment="1">
      <alignment horizontal="center" vertical="center"/>
    </xf>
    <xf numFmtId="167" fontId="7" fillId="3" borderId="1" xfId="9" applyNumberFormat="1" applyFont="1" applyFill="1" applyBorder="1" applyAlignment="1">
      <alignment vertical="center"/>
    </xf>
    <xf numFmtId="167" fontId="8" fillId="3" borderId="3" xfId="9" applyNumberFormat="1" applyFont="1" applyFill="1" applyBorder="1" applyAlignment="1">
      <alignment vertical="center"/>
    </xf>
    <xf numFmtId="166" fontId="7" fillId="3" borderId="1" xfId="9" applyNumberFormat="1" applyFont="1" applyFill="1" applyBorder="1" applyAlignment="1">
      <alignment vertical="center"/>
    </xf>
    <xf numFmtId="49" fontId="14" fillId="3" borderId="1" xfId="0" applyNumberFormat="1" applyFont="1" applyFill="1" applyBorder="1" applyAlignment="1">
      <alignment horizontal="center"/>
    </xf>
    <xf numFmtId="49" fontId="15" fillId="3" borderId="1" xfId="0" applyNumberFormat="1" applyFont="1" applyFill="1" applyBorder="1" applyAlignment="1">
      <alignment horizontal="center"/>
    </xf>
    <xf numFmtId="49" fontId="15" fillId="3" borderId="1" xfId="0" applyNumberFormat="1" applyFont="1" applyFill="1" applyBorder="1" applyAlignment="1">
      <alignment horizontal="center" wrapText="1"/>
    </xf>
    <xf numFmtId="166" fontId="17" fillId="3" borderId="3" xfId="9" applyNumberFormat="1" applyFont="1" applyFill="1" applyBorder="1" applyAlignment="1">
      <alignment vertical="center"/>
    </xf>
    <xf numFmtId="49" fontId="16" fillId="3" borderId="1" xfId="0" applyNumberFormat="1" applyFon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/>
    </xf>
    <xf numFmtId="165" fontId="0" fillId="4" borderId="0" xfId="0" applyFill="1" applyAlignment="1">
      <alignment vertical="center"/>
    </xf>
    <xf numFmtId="165" fontId="0" fillId="5" borderId="0" xfId="0" applyFill="1" applyAlignment="1">
      <alignment vertical="center"/>
    </xf>
    <xf numFmtId="165" fontId="0" fillId="0" borderId="0" xfId="0" applyAlignment="1">
      <alignment vertical="center"/>
    </xf>
    <xf numFmtId="165" fontId="10" fillId="4" borderId="0" xfId="0" applyFont="1" applyFill="1" applyAlignment="1">
      <alignment horizontal="left" vertical="center"/>
    </xf>
    <xf numFmtId="165" fontId="10" fillId="4" borderId="0" xfId="0" applyFont="1" applyFill="1" applyAlignment="1">
      <alignment horizontal="left" vertical="top"/>
    </xf>
    <xf numFmtId="49" fontId="7" fillId="3" borderId="1" xfId="0" applyNumberFormat="1" applyFont="1" applyFill="1" applyBorder="1" applyAlignment="1">
      <alignment horizontal="left" vertical="center"/>
    </xf>
    <xf numFmtId="165" fontId="0" fillId="4" borderId="0" xfId="0" applyFill="1" applyAlignment="1">
      <alignment horizontal="left"/>
    </xf>
    <xf numFmtId="165" fontId="0" fillId="5" borderId="0" xfId="0" applyFill="1" applyAlignment="1">
      <alignment horizontal="left"/>
    </xf>
    <xf numFmtId="165" fontId="0" fillId="0" borderId="0" xfId="0" applyAlignment="1">
      <alignment horizontal="left"/>
    </xf>
    <xf numFmtId="14" fontId="11" fillId="6" borderId="0" xfId="0" applyNumberFormat="1" applyFont="1" applyFill="1" applyAlignment="1">
      <alignment horizontal="left" vertical="center"/>
    </xf>
    <xf numFmtId="165" fontId="11" fillId="6" borderId="0" xfId="0" applyFont="1" applyFill="1" applyAlignment="1">
      <alignment horizontal="left" vertical="center"/>
    </xf>
    <xf numFmtId="49" fontId="19" fillId="3" borderId="1" xfId="11252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 vertical="center" wrapText="1"/>
    </xf>
    <xf numFmtId="49" fontId="19" fillId="3" borderId="1" xfId="11252" applyNumberFormat="1" applyFont="1" applyFill="1" applyBorder="1" applyAlignment="1">
      <alignment horizontal="center"/>
    </xf>
    <xf numFmtId="49" fontId="19" fillId="7" borderId="1" xfId="11252" applyNumberFormat="1" applyFont="1" applyFill="1" applyBorder="1" applyAlignment="1">
      <alignment horizontal="left"/>
    </xf>
    <xf numFmtId="49" fontId="15" fillId="3" borderId="4" xfId="0" applyNumberFormat="1" applyFont="1" applyFill="1" applyBorder="1" applyAlignment="1">
      <alignment horizontal="center"/>
    </xf>
    <xf numFmtId="49" fontId="18" fillId="3" borderId="1" xfId="11252" applyNumberFormat="1" applyFill="1" applyBorder="1" applyAlignment="1">
      <alignment horizontal="left"/>
    </xf>
    <xf numFmtId="49" fontId="7" fillId="3" borderId="2" xfId="0" applyNumberFormat="1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left" vertical="center" indent="1"/>
    </xf>
    <xf numFmtId="49" fontId="19" fillId="8" borderId="1" xfId="11252" applyNumberFormat="1" applyFont="1" applyFill="1" applyBorder="1" applyAlignment="1">
      <alignment horizontal="left"/>
    </xf>
    <xf numFmtId="49" fontId="16" fillId="3" borderId="4" xfId="0" applyNumberFormat="1" applyFont="1" applyFill="1" applyBorder="1" applyAlignment="1">
      <alignment horizontal="center"/>
    </xf>
    <xf numFmtId="49" fontId="7" fillId="9" borderId="1" xfId="0" applyNumberFormat="1" applyFont="1" applyFill="1" applyBorder="1" applyAlignment="1">
      <alignment horizontal="left" vertical="center"/>
    </xf>
    <xf numFmtId="165" fontId="2" fillId="0" borderId="0" xfId="0" applyFont="1" applyAlignment="1">
      <alignment horizontal="center" vertical="center"/>
    </xf>
    <xf numFmtId="165" fontId="3" fillId="0" borderId="0" xfId="0" applyFont="1" applyAlignment="1">
      <alignment horizontal="center" vertical="center"/>
    </xf>
  </cellXfs>
  <cellStyles count="11253">
    <cellStyle name="Lien hypertexte" xfId="11252" builtinId="8"/>
    <cellStyle name="Monétaire" xfId="9" builtinId="4"/>
    <cellStyle name="Monétaire 10" xfId="70" xr:uid="{00000000-0005-0000-0000-000001000000}"/>
    <cellStyle name="Monétaire 10 10" xfId="2776" xr:uid="{00000000-0005-0000-0000-000002000000}"/>
    <cellStyle name="Monétaire 10 11" xfId="3476" xr:uid="{00000000-0005-0000-0000-000003000000}"/>
    <cellStyle name="Monétaire 10 12" xfId="4176" xr:uid="{00000000-0005-0000-0000-000004000000}"/>
    <cellStyle name="Monétaire 10 13" xfId="4890" xr:uid="{00000000-0005-0000-0000-000005000000}"/>
    <cellStyle name="Monétaire 10 14" xfId="5604" xr:uid="{00000000-0005-0000-0000-000006000000}"/>
    <cellStyle name="Monétaire 10 15" xfId="6318" xr:uid="{00000000-0005-0000-0000-000007000000}"/>
    <cellStyle name="Monétaire 10 16" xfId="7032" xr:uid="{00000000-0005-0000-0000-000008000000}"/>
    <cellStyle name="Monétaire 10 17" xfId="7746" xr:uid="{00000000-0005-0000-0000-000009000000}"/>
    <cellStyle name="Monétaire 10 18" xfId="8460" xr:uid="{00000000-0005-0000-0000-00000A000000}"/>
    <cellStyle name="Monétaire 10 19" xfId="9174" xr:uid="{00000000-0005-0000-0000-00000B000000}"/>
    <cellStyle name="Monétaire 10 2" xfId="270" xr:uid="{00000000-0005-0000-0000-00000C000000}"/>
    <cellStyle name="Monétaire 10 2 10" xfId="7232" xr:uid="{00000000-0005-0000-0000-00000D000000}"/>
    <cellStyle name="Monétaire 10 2 11" xfId="7946" xr:uid="{00000000-0005-0000-0000-00000E000000}"/>
    <cellStyle name="Monétaire 10 2 12" xfId="8660" xr:uid="{00000000-0005-0000-0000-00000F000000}"/>
    <cellStyle name="Monétaire 10 2 13" xfId="9374" xr:uid="{00000000-0005-0000-0000-000010000000}"/>
    <cellStyle name="Monétaire 10 2 14" xfId="10088" xr:uid="{00000000-0005-0000-0000-000011000000}"/>
    <cellStyle name="Monétaire 10 2 15" xfId="10802" xr:uid="{00000000-0005-0000-0000-000012000000}"/>
    <cellStyle name="Monétaire 10 2 16" xfId="868" xr:uid="{00000000-0005-0000-0000-000013000000}"/>
    <cellStyle name="Monétaire 10 2 2" xfId="1568" xr:uid="{00000000-0005-0000-0000-000014000000}"/>
    <cellStyle name="Monétaire 10 2 3" xfId="2276" xr:uid="{00000000-0005-0000-0000-000015000000}"/>
    <cellStyle name="Monétaire 10 2 4" xfId="2976" xr:uid="{00000000-0005-0000-0000-000016000000}"/>
    <cellStyle name="Monétaire 10 2 5" xfId="3676" xr:uid="{00000000-0005-0000-0000-000017000000}"/>
    <cellStyle name="Monétaire 10 2 6" xfId="4376" xr:uid="{00000000-0005-0000-0000-000018000000}"/>
    <cellStyle name="Monétaire 10 2 7" xfId="5090" xr:uid="{00000000-0005-0000-0000-000019000000}"/>
    <cellStyle name="Monétaire 10 2 8" xfId="5804" xr:uid="{00000000-0005-0000-0000-00001A000000}"/>
    <cellStyle name="Monétaire 10 2 9" xfId="6518" xr:uid="{00000000-0005-0000-0000-00001B000000}"/>
    <cellStyle name="Monétaire 10 20" xfId="9888" xr:uid="{00000000-0005-0000-0000-00001C000000}"/>
    <cellStyle name="Monétaire 10 21" xfId="10602" xr:uid="{00000000-0005-0000-0000-00001D000000}"/>
    <cellStyle name="Monétaire 10 22" xfId="784" xr:uid="{00000000-0005-0000-0000-00001E000000}"/>
    <cellStyle name="Monétaire 10 3" xfId="362" xr:uid="{00000000-0005-0000-0000-00001F000000}"/>
    <cellStyle name="Monétaire 10 3 10" xfId="7324" xr:uid="{00000000-0005-0000-0000-000020000000}"/>
    <cellStyle name="Monétaire 10 3 11" xfId="8038" xr:uid="{00000000-0005-0000-0000-000021000000}"/>
    <cellStyle name="Monétaire 10 3 12" xfId="8752" xr:uid="{00000000-0005-0000-0000-000022000000}"/>
    <cellStyle name="Monétaire 10 3 13" xfId="9466" xr:uid="{00000000-0005-0000-0000-000023000000}"/>
    <cellStyle name="Monétaire 10 3 14" xfId="10180" xr:uid="{00000000-0005-0000-0000-000024000000}"/>
    <cellStyle name="Monétaire 10 3 15" xfId="10894" xr:uid="{00000000-0005-0000-0000-000025000000}"/>
    <cellStyle name="Monétaire 10 3 16" xfId="960" xr:uid="{00000000-0005-0000-0000-000026000000}"/>
    <cellStyle name="Monétaire 10 3 2" xfId="1660" xr:uid="{00000000-0005-0000-0000-000027000000}"/>
    <cellStyle name="Monétaire 10 3 3" xfId="2368" xr:uid="{00000000-0005-0000-0000-000028000000}"/>
    <cellStyle name="Monétaire 10 3 4" xfId="3068" xr:uid="{00000000-0005-0000-0000-000029000000}"/>
    <cellStyle name="Monétaire 10 3 5" xfId="3768" xr:uid="{00000000-0005-0000-0000-00002A000000}"/>
    <cellStyle name="Monétaire 10 3 6" xfId="4468" xr:uid="{00000000-0005-0000-0000-00002B000000}"/>
    <cellStyle name="Monétaire 10 3 7" xfId="5182" xr:uid="{00000000-0005-0000-0000-00002C000000}"/>
    <cellStyle name="Monétaire 10 3 8" xfId="5896" xr:uid="{00000000-0005-0000-0000-00002D000000}"/>
    <cellStyle name="Monétaire 10 3 9" xfId="6610" xr:uid="{00000000-0005-0000-0000-00002E000000}"/>
    <cellStyle name="Monétaire 10 4" xfId="462" xr:uid="{00000000-0005-0000-0000-00002F000000}"/>
    <cellStyle name="Monétaire 10 4 10" xfId="7424" xr:uid="{00000000-0005-0000-0000-000030000000}"/>
    <cellStyle name="Monétaire 10 4 11" xfId="8138" xr:uid="{00000000-0005-0000-0000-000031000000}"/>
    <cellStyle name="Monétaire 10 4 12" xfId="8852" xr:uid="{00000000-0005-0000-0000-000032000000}"/>
    <cellStyle name="Monétaire 10 4 13" xfId="9566" xr:uid="{00000000-0005-0000-0000-000033000000}"/>
    <cellStyle name="Monétaire 10 4 14" xfId="10280" xr:uid="{00000000-0005-0000-0000-000034000000}"/>
    <cellStyle name="Monétaire 10 4 15" xfId="10994" xr:uid="{00000000-0005-0000-0000-000035000000}"/>
    <cellStyle name="Monétaire 10 4 16" xfId="1060" xr:uid="{00000000-0005-0000-0000-000036000000}"/>
    <cellStyle name="Monétaire 10 4 2" xfId="1760" xr:uid="{00000000-0005-0000-0000-000037000000}"/>
    <cellStyle name="Monétaire 10 4 3" xfId="2468" xr:uid="{00000000-0005-0000-0000-000038000000}"/>
    <cellStyle name="Monétaire 10 4 4" xfId="3168" xr:uid="{00000000-0005-0000-0000-000039000000}"/>
    <cellStyle name="Monétaire 10 4 5" xfId="3868" xr:uid="{00000000-0005-0000-0000-00003A000000}"/>
    <cellStyle name="Monétaire 10 4 6" xfId="4568" xr:uid="{00000000-0005-0000-0000-00003B000000}"/>
    <cellStyle name="Monétaire 10 4 7" xfId="5282" xr:uid="{00000000-0005-0000-0000-00003C000000}"/>
    <cellStyle name="Monétaire 10 4 8" xfId="5996" xr:uid="{00000000-0005-0000-0000-00003D000000}"/>
    <cellStyle name="Monétaire 10 4 9" xfId="6710" xr:uid="{00000000-0005-0000-0000-00003E000000}"/>
    <cellStyle name="Monétaire 10 5" xfId="562" xr:uid="{00000000-0005-0000-0000-00003F000000}"/>
    <cellStyle name="Monétaire 10 5 10" xfId="7524" xr:uid="{00000000-0005-0000-0000-000040000000}"/>
    <cellStyle name="Monétaire 10 5 11" xfId="8238" xr:uid="{00000000-0005-0000-0000-000041000000}"/>
    <cellStyle name="Monétaire 10 5 12" xfId="8952" xr:uid="{00000000-0005-0000-0000-000042000000}"/>
    <cellStyle name="Monétaire 10 5 13" xfId="9666" xr:uid="{00000000-0005-0000-0000-000043000000}"/>
    <cellStyle name="Monétaire 10 5 14" xfId="10380" xr:uid="{00000000-0005-0000-0000-000044000000}"/>
    <cellStyle name="Monétaire 10 5 15" xfId="11094" xr:uid="{00000000-0005-0000-0000-000045000000}"/>
    <cellStyle name="Monétaire 10 5 16" xfId="1160" xr:uid="{00000000-0005-0000-0000-000046000000}"/>
    <cellStyle name="Monétaire 10 5 2" xfId="1860" xr:uid="{00000000-0005-0000-0000-000047000000}"/>
    <cellStyle name="Monétaire 10 5 3" xfId="2568" xr:uid="{00000000-0005-0000-0000-000048000000}"/>
    <cellStyle name="Monétaire 10 5 4" xfId="3268" xr:uid="{00000000-0005-0000-0000-000049000000}"/>
    <cellStyle name="Monétaire 10 5 5" xfId="3968" xr:uid="{00000000-0005-0000-0000-00004A000000}"/>
    <cellStyle name="Monétaire 10 5 6" xfId="4668" xr:uid="{00000000-0005-0000-0000-00004B000000}"/>
    <cellStyle name="Monétaire 10 5 7" xfId="5382" xr:uid="{00000000-0005-0000-0000-00004C000000}"/>
    <cellStyle name="Monétaire 10 5 8" xfId="6096" xr:uid="{00000000-0005-0000-0000-00004D000000}"/>
    <cellStyle name="Monétaire 10 5 9" xfId="6810" xr:uid="{00000000-0005-0000-0000-00004E000000}"/>
    <cellStyle name="Monétaire 10 6" xfId="662" xr:uid="{00000000-0005-0000-0000-00004F000000}"/>
    <cellStyle name="Monétaire 10 6 10" xfId="7624" xr:uid="{00000000-0005-0000-0000-000050000000}"/>
    <cellStyle name="Monétaire 10 6 11" xfId="8338" xr:uid="{00000000-0005-0000-0000-000051000000}"/>
    <cellStyle name="Monétaire 10 6 12" xfId="9052" xr:uid="{00000000-0005-0000-0000-000052000000}"/>
    <cellStyle name="Monétaire 10 6 13" xfId="9766" xr:uid="{00000000-0005-0000-0000-000053000000}"/>
    <cellStyle name="Monétaire 10 6 14" xfId="10480" xr:uid="{00000000-0005-0000-0000-000054000000}"/>
    <cellStyle name="Monétaire 10 6 15" xfId="11194" xr:uid="{00000000-0005-0000-0000-000055000000}"/>
    <cellStyle name="Monétaire 10 6 16" xfId="1260" xr:uid="{00000000-0005-0000-0000-000056000000}"/>
    <cellStyle name="Monétaire 10 6 2" xfId="1960" xr:uid="{00000000-0005-0000-0000-000057000000}"/>
    <cellStyle name="Monétaire 10 6 3" xfId="2668" xr:uid="{00000000-0005-0000-0000-000058000000}"/>
    <cellStyle name="Monétaire 10 6 4" xfId="3368" xr:uid="{00000000-0005-0000-0000-000059000000}"/>
    <cellStyle name="Monétaire 10 6 5" xfId="4068" xr:uid="{00000000-0005-0000-0000-00005A000000}"/>
    <cellStyle name="Monétaire 10 6 6" xfId="4768" xr:uid="{00000000-0005-0000-0000-00005B000000}"/>
    <cellStyle name="Monétaire 10 6 7" xfId="5482" xr:uid="{00000000-0005-0000-0000-00005C000000}"/>
    <cellStyle name="Monétaire 10 6 8" xfId="6196" xr:uid="{00000000-0005-0000-0000-00005D000000}"/>
    <cellStyle name="Monétaire 10 6 9" xfId="6910" xr:uid="{00000000-0005-0000-0000-00005E000000}"/>
    <cellStyle name="Monétaire 10 7" xfId="186" xr:uid="{00000000-0005-0000-0000-00005F000000}"/>
    <cellStyle name="Monétaire 10 7 10" xfId="7862" xr:uid="{00000000-0005-0000-0000-000060000000}"/>
    <cellStyle name="Monétaire 10 7 11" xfId="8576" xr:uid="{00000000-0005-0000-0000-000061000000}"/>
    <cellStyle name="Monétaire 10 7 12" xfId="9290" xr:uid="{00000000-0005-0000-0000-000062000000}"/>
    <cellStyle name="Monétaire 10 7 13" xfId="10004" xr:uid="{00000000-0005-0000-0000-000063000000}"/>
    <cellStyle name="Monétaire 10 7 14" xfId="10718" xr:uid="{00000000-0005-0000-0000-000064000000}"/>
    <cellStyle name="Monétaire 10 7 15" xfId="1484" xr:uid="{00000000-0005-0000-0000-000065000000}"/>
    <cellStyle name="Monétaire 10 7 2" xfId="2192" xr:uid="{00000000-0005-0000-0000-000066000000}"/>
    <cellStyle name="Monétaire 10 7 3" xfId="2892" xr:uid="{00000000-0005-0000-0000-000067000000}"/>
    <cellStyle name="Monétaire 10 7 4" xfId="3592" xr:uid="{00000000-0005-0000-0000-000068000000}"/>
    <cellStyle name="Monétaire 10 7 5" xfId="4292" xr:uid="{00000000-0005-0000-0000-000069000000}"/>
    <cellStyle name="Monétaire 10 7 6" xfId="5006" xr:uid="{00000000-0005-0000-0000-00006A000000}"/>
    <cellStyle name="Monétaire 10 7 7" xfId="5720" xr:uid="{00000000-0005-0000-0000-00006B000000}"/>
    <cellStyle name="Monétaire 10 7 8" xfId="6434" xr:uid="{00000000-0005-0000-0000-00006C000000}"/>
    <cellStyle name="Monétaire 10 7 9" xfId="7148" xr:uid="{00000000-0005-0000-0000-00006D000000}"/>
    <cellStyle name="Monétaire 10 8" xfId="1368" xr:uid="{00000000-0005-0000-0000-00006E000000}"/>
    <cellStyle name="Monétaire 10 9" xfId="2076" xr:uid="{00000000-0005-0000-0000-00006F000000}"/>
    <cellStyle name="Monétaire 11" xfId="74" xr:uid="{00000000-0005-0000-0000-000070000000}"/>
    <cellStyle name="Monétaire 11 10" xfId="2780" xr:uid="{00000000-0005-0000-0000-000071000000}"/>
    <cellStyle name="Monétaire 11 11" xfId="3480" xr:uid="{00000000-0005-0000-0000-000072000000}"/>
    <cellStyle name="Monétaire 11 12" xfId="4180" xr:uid="{00000000-0005-0000-0000-000073000000}"/>
    <cellStyle name="Monétaire 11 13" xfId="4894" xr:uid="{00000000-0005-0000-0000-000074000000}"/>
    <cellStyle name="Monétaire 11 14" xfId="5608" xr:uid="{00000000-0005-0000-0000-000075000000}"/>
    <cellStyle name="Monétaire 11 15" xfId="6322" xr:uid="{00000000-0005-0000-0000-000076000000}"/>
    <cellStyle name="Monétaire 11 16" xfId="7036" xr:uid="{00000000-0005-0000-0000-000077000000}"/>
    <cellStyle name="Monétaire 11 17" xfId="7750" xr:uid="{00000000-0005-0000-0000-000078000000}"/>
    <cellStyle name="Monétaire 11 18" xfId="8464" xr:uid="{00000000-0005-0000-0000-000079000000}"/>
    <cellStyle name="Monétaire 11 19" xfId="9178" xr:uid="{00000000-0005-0000-0000-00007A000000}"/>
    <cellStyle name="Monétaire 11 2" xfId="274" xr:uid="{00000000-0005-0000-0000-00007B000000}"/>
    <cellStyle name="Monétaire 11 2 10" xfId="7236" xr:uid="{00000000-0005-0000-0000-00007C000000}"/>
    <cellStyle name="Monétaire 11 2 11" xfId="7950" xr:uid="{00000000-0005-0000-0000-00007D000000}"/>
    <cellStyle name="Monétaire 11 2 12" xfId="8664" xr:uid="{00000000-0005-0000-0000-00007E000000}"/>
    <cellStyle name="Monétaire 11 2 13" xfId="9378" xr:uid="{00000000-0005-0000-0000-00007F000000}"/>
    <cellStyle name="Monétaire 11 2 14" xfId="10092" xr:uid="{00000000-0005-0000-0000-000080000000}"/>
    <cellStyle name="Monétaire 11 2 15" xfId="10806" xr:uid="{00000000-0005-0000-0000-000081000000}"/>
    <cellStyle name="Monétaire 11 2 16" xfId="872" xr:uid="{00000000-0005-0000-0000-000082000000}"/>
    <cellStyle name="Monétaire 11 2 2" xfId="1572" xr:uid="{00000000-0005-0000-0000-000083000000}"/>
    <cellStyle name="Monétaire 11 2 3" xfId="2280" xr:uid="{00000000-0005-0000-0000-000084000000}"/>
    <cellStyle name="Monétaire 11 2 4" xfId="2980" xr:uid="{00000000-0005-0000-0000-000085000000}"/>
    <cellStyle name="Monétaire 11 2 5" xfId="3680" xr:uid="{00000000-0005-0000-0000-000086000000}"/>
    <cellStyle name="Monétaire 11 2 6" xfId="4380" xr:uid="{00000000-0005-0000-0000-000087000000}"/>
    <cellStyle name="Monétaire 11 2 7" xfId="5094" xr:uid="{00000000-0005-0000-0000-000088000000}"/>
    <cellStyle name="Monétaire 11 2 8" xfId="5808" xr:uid="{00000000-0005-0000-0000-000089000000}"/>
    <cellStyle name="Monétaire 11 2 9" xfId="6522" xr:uid="{00000000-0005-0000-0000-00008A000000}"/>
    <cellStyle name="Monétaire 11 20" xfId="9892" xr:uid="{00000000-0005-0000-0000-00008B000000}"/>
    <cellStyle name="Monétaire 11 21" xfId="10606" xr:uid="{00000000-0005-0000-0000-00008C000000}"/>
    <cellStyle name="Monétaire 11 22" xfId="788" xr:uid="{00000000-0005-0000-0000-00008D000000}"/>
    <cellStyle name="Monétaire 11 3" xfId="366" xr:uid="{00000000-0005-0000-0000-00008E000000}"/>
    <cellStyle name="Monétaire 11 3 10" xfId="7328" xr:uid="{00000000-0005-0000-0000-00008F000000}"/>
    <cellStyle name="Monétaire 11 3 11" xfId="8042" xr:uid="{00000000-0005-0000-0000-000090000000}"/>
    <cellStyle name="Monétaire 11 3 12" xfId="8756" xr:uid="{00000000-0005-0000-0000-000091000000}"/>
    <cellStyle name="Monétaire 11 3 13" xfId="9470" xr:uid="{00000000-0005-0000-0000-000092000000}"/>
    <cellStyle name="Monétaire 11 3 14" xfId="10184" xr:uid="{00000000-0005-0000-0000-000093000000}"/>
    <cellStyle name="Monétaire 11 3 15" xfId="10898" xr:uid="{00000000-0005-0000-0000-000094000000}"/>
    <cellStyle name="Monétaire 11 3 16" xfId="964" xr:uid="{00000000-0005-0000-0000-000095000000}"/>
    <cellStyle name="Monétaire 11 3 2" xfId="1664" xr:uid="{00000000-0005-0000-0000-000096000000}"/>
    <cellStyle name="Monétaire 11 3 3" xfId="2372" xr:uid="{00000000-0005-0000-0000-000097000000}"/>
    <cellStyle name="Monétaire 11 3 4" xfId="3072" xr:uid="{00000000-0005-0000-0000-000098000000}"/>
    <cellStyle name="Monétaire 11 3 5" xfId="3772" xr:uid="{00000000-0005-0000-0000-000099000000}"/>
    <cellStyle name="Monétaire 11 3 6" xfId="4472" xr:uid="{00000000-0005-0000-0000-00009A000000}"/>
    <cellStyle name="Monétaire 11 3 7" xfId="5186" xr:uid="{00000000-0005-0000-0000-00009B000000}"/>
    <cellStyle name="Monétaire 11 3 8" xfId="5900" xr:uid="{00000000-0005-0000-0000-00009C000000}"/>
    <cellStyle name="Monétaire 11 3 9" xfId="6614" xr:uid="{00000000-0005-0000-0000-00009D000000}"/>
    <cellStyle name="Monétaire 11 4" xfId="466" xr:uid="{00000000-0005-0000-0000-00009E000000}"/>
    <cellStyle name="Monétaire 11 4 10" xfId="7428" xr:uid="{00000000-0005-0000-0000-00009F000000}"/>
    <cellStyle name="Monétaire 11 4 11" xfId="8142" xr:uid="{00000000-0005-0000-0000-0000A0000000}"/>
    <cellStyle name="Monétaire 11 4 12" xfId="8856" xr:uid="{00000000-0005-0000-0000-0000A1000000}"/>
    <cellStyle name="Monétaire 11 4 13" xfId="9570" xr:uid="{00000000-0005-0000-0000-0000A2000000}"/>
    <cellStyle name="Monétaire 11 4 14" xfId="10284" xr:uid="{00000000-0005-0000-0000-0000A3000000}"/>
    <cellStyle name="Monétaire 11 4 15" xfId="10998" xr:uid="{00000000-0005-0000-0000-0000A4000000}"/>
    <cellStyle name="Monétaire 11 4 16" xfId="1064" xr:uid="{00000000-0005-0000-0000-0000A5000000}"/>
    <cellStyle name="Monétaire 11 4 2" xfId="1764" xr:uid="{00000000-0005-0000-0000-0000A6000000}"/>
    <cellStyle name="Monétaire 11 4 3" xfId="2472" xr:uid="{00000000-0005-0000-0000-0000A7000000}"/>
    <cellStyle name="Monétaire 11 4 4" xfId="3172" xr:uid="{00000000-0005-0000-0000-0000A8000000}"/>
    <cellStyle name="Monétaire 11 4 5" xfId="3872" xr:uid="{00000000-0005-0000-0000-0000A9000000}"/>
    <cellStyle name="Monétaire 11 4 6" xfId="4572" xr:uid="{00000000-0005-0000-0000-0000AA000000}"/>
    <cellStyle name="Monétaire 11 4 7" xfId="5286" xr:uid="{00000000-0005-0000-0000-0000AB000000}"/>
    <cellStyle name="Monétaire 11 4 8" xfId="6000" xr:uid="{00000000-0005-0000-0000-0000AC000000}"/>
    <cellStyle name="Monétaire 11 4 9" xfId="6714" xr:uid="{00000000-0005-0000-0000-0000AD000000}"/>
    <cellStyle name="Monétaire 11 5" xfId="566" xr:uid="{00000000-0005-0000-0000-0000AE000000}"/>
    <cellStyle name="Monétaire 11 5 10" xfId="7528" xr:uid="{00000000-0005-0000-0000-0000AF000000}"/>
    <cellStyle name="Monétaire 11 5 11" xfId="8242" xr:uid="{00000000-0005-0000-0000-0000B0000000}"/>
    <cellStyle name="Monétaire 11 5 12" xfId="8956" xr:uid="{00000000-0005-0000-0000-0000B1000000}"/>
    <cellStyle name="Monétaire 11 5 13" xfId="9670" xr:uid="{00000000-0005-0000-0000-0000B2000000}"/>
    <cellStyle name="Monétaire 11 5 14" xfId="10384" xr:uid="{00000000-0005-0000-0000-0000B3000000}"/>
    <cellStyle name="Monétaire 11 5 15" xfId="11098" xr:uid="{00000000-0005-0000-0000-0000B4000000}"/>
    <cellStyle name="Monétaire 11 5 16" xfId="1164" xr:uid="{00000000-0005-0000-0000-0000B5000000}"/>
    <cellStyle name="Monétaire 11 5 2" xfId="1864" xr:uid="{00000000-0005-0000-0000-0000B6000000}"/>
    <cellStyle name="Monétaire 11 5 3" xfId="2572" xr:uid="{00000000-0005-0000-0000-0000B7000000}"/>
    <cellStyle name="Monétaire 11 5 4" xfId="3272" xr:uid="{00000000-0005-0000-0000-0000B8000000}"/>
    <cellStyle name="Monétaire 11 5 5" xfId="3972" xr:uid="{00000000-0005-0000-0000-0000B9000000}"/>
    <cellStyle name="Monétaire 11 5 6" xfId="4672" xr:uid="{00000000-0005-0000-0000-0000BA000000}"/>
    <cellStyle name="Monétaire 11 5 7" xfId="5386" xr:uid="{00000000-0005-0000-0000-0000BB000000}"/>
    <cellStyle name="Monétaire 11 5 8" xfId="6100" xr:uid="{00000000-0005-0000-0000-0000BC000000}"/>
    <cellStyle name="Monétaire 11 5 9" xfId="6814" xr:uid="{00000000-0005-0000-0000-0000BD000000}"/>
    <cellStyle name="Monétaire 11 6" xfId="666" xr:uid="{00000000-0005-0000-0000-0000BE000000}"/>
    <cellStyle name="Monétaire 11 6 10" xfId="7628" xr:uid="{00000000-0005-0000-0000-0000BF000000}"/>
    <cellStyle name="Monétaire 11 6 11" xfId="8342" xr:uid="{00000000-0005-0000-0000-0000C0000000}"/>
    <cellStyle name="Monétaire 11 6 12" xfId="9056" xr:uid="{00000000-0005-0000-0000-0000C1000000}"/>
    <cellStyle name="Monétaire 11 6 13" xfId="9770" xr:uid="{00000000-0005-0000-0000-0000C2000000}"/>
    <cellStyle name="Monétaire 11 6 14" xfId="10484" xr:uid="{00000000-0005-0000-0000-0000C3000000}"/>
    <cellStyle name="Monétaire 11 6 15" xfId="11198" xr:uid="{00000000-0005-0000-0000-0000C4000000}"/>
    <cellStyle name="Monétaire 11 6 16" xfId="1264" xr:uid="{00000000-0005-0000-0000-0000C5000000}"/>
    <cellStyle name="Monétaire 11 6 2" xfId="1964" xr:uid="{00000000-0005-0000-0000-0000C6000000}"/>
    <cellStyle name="Monétaire 11 6 3" xfId="2672" xr:uid="{00000000-0005-0000-0000-0000C7000000}"/>
    <cellStyle name="Monétaire 11 6 4" xfId="3372" xr:uid="{00000000-0005-0000-0000-0000C8000000}"/>
    <cellStyle name="Monétaire 11 6 5" xfId="4072" xr:uid="{00000000-0005-0000-0000-0000C9000000}"/>
    <cellStyle name="Monétaire 11 6 6" xfId="4772" xr:uid="{00000000-0005-0000-0000-0000CA000000}"/>
    <cellStyle name="Monétaire 11 6 7" xfId="5486" xr:uid="{00000000-0005-0000-0000-0000CB000000}"/>
    <cellStyle name="Monétaire 11 6 8" xfId="6200" xr:uid="{00000000-0005-0000-0000-0000CC000000}"/>
    <cellStyle name="Monétaire 11 6 9" xfId="6914" xr:uid="{00000000-0005-0000-0000-0000CD000000}"/>
    <cellStyle name="Monétaire 11 7" xfId="190" xr:uid="{00000000-0005-0000-0000-0000CE000000}"/>
    <cellStyle name="Monétaire 11 7 10" xfId="7866" xr:uid="{00000000-0005-0000-0000-0000CF000000}"/>
    <cellStyle name="Monétaire 11 7 11" xfId="8580" xr:uid="{00000000-0005-0000-0000-0000D0000000}"/>
    <cellStyle name="Monétaire 11 7 12" xfId="9294" xr:uid="{00000000-0005-0000-0000-0000D1000000}"/>
    <cellStyle name="Monétaire 11 7 13" xfId="10008" xr:uid="{00000000-0005-0000-0000-0000D2000000}"/>
    <cellStyle name="Monétaire 11 7 14" xfId="10722" xr:uid="{00000000-0005-0000-0000-0000D3000000}"/>
    <cellStyle name="Monétaire 11 7 15" xfId="1488" xr:uid="{00000000-0005-0000-0000-0000D4000000}"/>
    <cellStyle name="Monétaire 11 7 2" xfId="2196" xr:uid="{00000000-0005-0000-0000-0000D5000000}"/>
    <cellStyle name="Monétaire 11 7 3" xfId="2896" xr:uid="{00000000-0005-0000-0000-0000D6000000}"/>
    <cellStyle name="Monétaire 11 7 4" xfId="3596" xr:uid="{00000000-0005-0000-0000-0000D7000000}"/>
    <cellStyle name="Monétaire 11 7 5" xfId="4296" xr:uid="{00000000-0005-0000-0000-0000D8000000}"/>
    <cellStyle name="Monétaire 11 7 6" xfId="5010" xr:uid="{00000000-0005-0000-0000-0000D9000000}"/>
    <cellStyle name="Monétaire 11 7 7" xfId="5724" xr:uid="{00000000-0005-0000-0000-0000DA000000}"/>
    <cellStyle name="Monétaire 11 7 8" xfId="6438" xr:uid="{00000000-0005-0000-0000-0000DB000000}"/>
    <cellStyle name="Monétaire 11 7 9" xfId="7152" xr:uid="{00000000-0005-0000-0000-0000DC000000}"/>
    <cellStyle name="Monétaire 11 8" xfId="1372" xr:uid="{00000000-0005-0000-0000-0000DD000000}"/>
    <cellStyle name="Monétaire 11 9" xfId="2080" xr:uid="{00000000-0005-0000-0000-0000DE000000}"/>
    <cellStyle name="Monétaire 12" xfId="78" xr:uid="{00000000-0005-0000-0000-0000DF000000}"/>
    <cellStyle name="Monétaire 12 10" xfId="2784" xr:uid="{00000000-0005-0000-0000-0000E0000000}"/>
    <cellStyle name="Monétaire 12 11" xfId="3484" xr:uid="{00000000-0005-0000-0000-0000E1000000}"/>
    <cellStyle name="Monétaire 12 12" xfId="4184" xr:uid="{00000000-0005-0000-0000-0000E2000000}"/>
    <cellStyle name="Monétaire 12 13" xfId="4898" xr:uid="{00000000-0005-0000-0000-0000E3000000}"/>
    <cellStyle name="Monétaire 12 14" xfId="5612" xr:uid="{00000000-0005-0000-0000-0000E4000000}"/>
    <cellStyle name="Monétaire 12 15" xfId="6326" xr:uid="{00000000-0005-0000-0000-0000E5000000}"/>
    <cellStyle name="Monétaire 12 16" xfId="7040" xr:uid="{00000000-0005-0000-0000-0000E6000000}"/>
    <cellStyle name="Monétaire 12 17" xfId="7754" xr:uid="{00000000-0005-0000-0000-0000E7000000}"/>
    <cellStyle name="Monétaire 12 18" xfId="8468" xr:uid="{00000000-0005-0000-0000-0000E8000000}"/>
    <cellStyle name="Monétaire 12 19" xfId="9182" xr:uid="{00000000-0005-0000-0000-0000E9000000}"/>
    <cellStyle name="Monétaire 12 2" xfId="278" xr:uid="{00000000-0005-0000-0000-0000EA000000}"/>
    <cellStyle name="Monétaire 12 2 10" xfId="7240" xr:uid="{00000000-0005-0000-0000-0000EB000000}"/>
    <cellStyle name="Monétaire 12 2 11" xfId="7954" xr:uid="{00000000-0005-0000-0000-0000EC000000}"/>
    <cellStyle name="Monétaire 12 2 12" xfId="8668" xr:uid="{00000000-0005-0000-0000-0000ED000000}"/>
    <cellStyle name="Monétaire 12 2 13" xfId="9382" xr:uid="{00000000-0005-0000-0000-0000EE000000}"/>
    <cellStyle name="Monétaire 12 2 14" xfId="10096" xr:uid="{00000000-0005-0000-0000-0000EF000000}"/>
    <cellStyle name="Monétaire 12 2 15" xfId="10810" xr:uid="{00000000-0005-0000-0000-0000F0000000}"/>
    <cellStyle name="Monétaire 12 2 16" xfId="876" xr:uid="{00000000-0005-0000-0000-0000F1000000}"/>
    <cellStyle name="Monétaire 12 2 2" xfId="1576" xr:uid="{00000000-0005-0000-0000-0000F2000000}"/>
    <cellStyle name="Monétaire 12 2 3" xfId="2284" xr:uid="{00000000-0005-0000-0000-0000F3000000}"/>
    <cellStyle name="Monétaire 12 2 4" xfId="2984" xr:uid="{00000000-0005-0000-0000-0000F4000000}"/>
    <cellStyle name="Monétaire 12 2 5" xfId="3684" xr:uid="{00000000-0005-0000-0000-0000F5000000}"/>
    <cellStyle name="Monétaire 12 2 6" xfId="4384" xr:uid="{00000000-0005-0000-0000-0000F6000000}"/>
    <cellStyle name="Monétaire 12 2 7" xfId="5098" xr:uid="{00000000-0005-0000-0000-0000F7000000}"/>
    <cellStyle name="Monétaire 12 2 8" xfId="5812" xr:uid="{00000000-0005-0000-0000-0000F8000000}"/>
    <cellStyle name="Monétaire 12 2 9" xfId="6526" xr:uid="{00000000-0005-0000-0000-0000F9000000}"/>
    <cellStyle name="Monétaire 12 20" xfId="9896" xr:uid="{00000000-0005-0000-0000-0000FA000000}"/>
    <cellStyle name="Monétaire 12 21" xfId="10610" xr:uid="{00000000-0005-0000-0000-0000FB000000}"/>
    <cellStyle name="Monétaire 12 22" xfId="792" xr:uid="{00000000-0005-0000-0000-0000FC000000}"/>
    <cellStyle name="Monétaire 12 3" xfId="370" xr:uid="{00000000-0005-0000-0000-0000FD000000}"/>
    <cellStyle name="Monétaire 12 3 10" xfId="7332" xr:uid="{00000000-0005-0000-0000-0000FE000000}"/>
    <cellStyle name="Monétaire 12 3 11" xfId="8046" xr:uid="{00000000-0005-0000-0000-0000FF000000}"/>
    <cellStyle name="Monétaire 12 3 12" xfId="8760" xr:uid="{00000000-0005-0000-0000-000000010000}"/>
    <cellStyle name="Monétaire 12 3 13" xfId="9474" xr:uid="{00000000-0005-0000-0000-000001010000}"/>
    <cellStyle name="Monétaire 12 3 14" xfId="10188" xr:uid="{00000000-0005-0000-0000-000002010000}"/>
    <cellStyle name="Monétaire 12 3 15" xfId="10902" xr:uid="{00000000-0005-0000-0000-000003010000}"/>
    <cellStyle name="Monétaire 12 3 16" xfId="968" xr:uid="{00000000-0005-0000-0000-000004010000}"/>
    <cellStyle name="Monétaire 12 3 2" xfId="1668" xr:uid="{00000000-0005-0000-0000-000005010000}"/>
    <cellStyle name="Monétaire 12 3 3" xfId="2376" xr:uid="{00000000-0005-0000-0000-000006010000}"/>
    <cellStyle name="Monétaire 12 3 4" xfId="3076" xr:uid="{00000000-0005-0000-0000-000007010000}"/>
    <cellStyle name="Monétaire 12 3 5" xfId="3776" xr:uid="{00000000-0005-0000-0000-000008010000}"/>
    <cellStyle name="Monétaire 12 3 6" xfId="4476" xr:uid="{00000000-0005-0000-0000-000009010000}"/>
    <cellStyle name="Monétaire 12 3 7" xfId="5190" xr:uid="{00000000-0005-0000-0000-00000A010000}"/>
    <cellStyle name="Monétaire 12 3 8" xfId="5904" xr:uid="{00000000-0005-0000-0000-00000B010000}"/>
    <cellStyle name="Monétaire 12 3 9" xfId="6618" xr:uid="{00000000-0005-0000-0000-00000C010000}"/>
    <cellStyle name="Monétaire 12 4" xfId="470" xr:uid="{00000000-0005-0000-0000-00000D010000}"/>
    <cellStyle name="Monétaire 12 4 10" xfId="7432" xr:uid="{00000000-0005-0000-0000-00000E010000}"/>
    <cellStyle name="Monétaire 12 4 11" xfId="8146" xr:uid="{00000000-0005-0000-0000-00000F010000}"/>
    <cellStyle name="Monétaire 12 4 12" xfId="8860" xr:uid="{00000000-0005-0000-0000-000010010000}"/>
    <cellStyle name="Monétaire 12 4 13" xfId="9574" xr:uid="{00000000-0005-0000-0000-000011010000}"/>
    <cellStyle name="Monétaire 12 4 14" xfId="10288" xr:uid="{00000000-0005-0000-0000-000012010000}"/>
    <cellStyle name="Monétaire 12 4 15" xfId="11002" xr:uid="{00000000-0005-0000-0000-000013010000}"/>
    <cellStyle name="Monétaire 12 4 16" xfId="1068" xr:uid="{00000000-0005-0000-0000-000014010000}"/>
    <cellStyle name="Monétaire 12 4 2" xfId="1768" xr:uid="{00000000-0005-0000-0000-000015010000}"/>
    <cellStyle name="Monétaire 12 4 3" xfId="2476" xr:uid="{00000000-0005-0000-0000-000016010000}"/>
    <cellStyle name="Monétaire 12 4 4" xfId="3176" xr:uid="{00000000-0005-0000-0000-000017010000}"/>
    <cellStyle name="Monétaire 12 4 5" xfId="3876" xr:uid="{00000000-0005-0000-0000-000018010000}"/>
    <cellStyle name="Monétaire 12 4 6" xfId="4576" xr:uid="{00000000-0005-0000-0000-000019010000}"/>
    <cellStyle name="Monétaire 12 4 7" xfId="5290" xr:uid="{00000000-0005-0000-0000-00001A010000}"/>
    <cellStyle name="Monétaire 12 4 8" xfId="6004" xr:uid="{00000000-0005-0000-0000-00001B010000}"/>
    <cellStyle name="Monétaire 12 4 9" xfId="6718" xr:uid="{00000000-0005-0000-0000-00001C010000}"/>
    <cellStyle name="Monétaire 12 5" xfId="570" xr:uid="{00000000-0005-0000-0000-00001D010000}"/>
    <cellStyle name="Monétaire 12 5 10" xfId="7532" xr:uid="{00000000-0005-0000-0000-00001E010000}"/>
    <cellStyle name="Monétaire 12 5 11" xfId="8246" xr:uid="{00000000-0005-0000-0000-00001F010000}"/>
    <cellStyle name="Monétaire 12 5 12" xfId="8960" xr:uid="{00000000-0005-0000-0000-000020010000}"/>
    <cellStyle name="Monétaire 12 5 13" xfId="9674" xr:uid="{00000000-0005-0000-0000-000021010000}"/>
    <cellStyle name="Monétaire 12 5 14" xfId="10388" xr:uid="{00000000-0005-0000-0000-000022010000}"/>
    <cellStyle name="Monétaire 12 5 15" xfId="11102" xr:uid="{00000000-0005-0000-0000-000023010000}"/>
    <cellStyle name="Monétaire 12 5 16" xfId="1168" xr:uid="{00000000-0005-0000-0000-000024010000}"/>
    <cellStyle name="Monétaire 12 5 2" xfId="1868" xr:uid="{00000000-0005-0000-0000-000025010000}"/>
    <cellStyle name="Monétaire 12 5 3" xfId="2576" xr:uid="{00000000-0005-0000-0000-000026010000}"/>
    <cellStyle name="Monétaire 12 5 4" xfId="3276" xr:uid="{00000000-0005-0000-0000-000027010000}"/>
    <cellStyle name="Monétaire 12 5 5" xfId="3976" xr:uid="{00000000-0005-0000-0000-000028010000}"/>
    <cellStyle name="Monétaire 12 5 6" xfId="4676" xr:uid="{00000000-0005-0000-0000-000029010000}"/>
    <cellStyle name="Monétaire 12 5 7" xfId="5390" xr:uid="{00000000-0005-0000-0000-00002A010000}"/>
    <cellStyle name="Monétaire 12 5 8" xfId="6104" xr:uid="{00000000-0005-0000-0000-00002B010000}"/>
    <cellStyle name="Monétaire 12 5 9" xfId="6818" xr:uid="{00000000-0005-0000-0000-00002C010000}"/>
    <cellStyle name="Monétaire 12 6" xfId="670" xr:uid="{00000000-0005-0000-0000-00002D010000}"/>
    <cellStyle name="Monétaire 12 6 10" xfId="7632" xr:uid="{00000000-0005-0000-0000-00002E010000}"/>
    <cellStyle name="Monétaire 12 6 11" xfId="8346" xr:uid="{00000000-0005-0000-0000-00002F010000}"/>
    <cellStyle name="Monétaire 12 6 12" xfId="9060" xr:uid="{00000000-0005-0000-0000-000030010000}"/>
    <cellStyle name="Monétaire 12 6 13" xfId="9774" xr:uid="{00000000-0005-0000-0000-000031010000}"/>
    <cellStyle name="Monétaire 12 6 14" xfId="10488" xr:uid="{00000000-0005-0000-0000-000032010000}"/>
    <cellStyle name="Monétaire 12 6 15" xfId="11202" xr:uid="{00000000-0005-0000-0000-000033010000}"/>
    <cellStyle name="Monétaire 12 6 16" xfId="1268" xr:uid="{00000000-0005-0000-0000-000034010000}"/>
    <cellStyle name="Monétaire 12 6 2" xfId="1968" xr:uid="{00000000-0005-0000-0000-000035010000}"/>
    <cellStyle name="Monétaire 12 6 3" xfId="2676" xr:uid="{00000000-0005-0000-0000-000036010000}"/>
    <cellStyle name="Monétaire 12 6 4" xfId="3376" xr:uid="{00000000-0005-0000-0000-000037010000}"/>
    <cellStyle name="Monétaire 12 6 5" xfId="4076" xr:uid="{00000000-0005-0000-0000-000038010000}"/>
    <cellStyle name="Monétaire 12 6 6" xfId="4776" xr:uid="{00000000-0005-0000-0000-000039010000}"/>
    <cellStyle name="Monétaire 12 6 7" xfId="5490" xr:uid="{00000000-0005-0000-0000-00003A010000}"/>
    <cellStyle name="Monétaire 12 6 8" xfId="6204" xr:uid="{00000000-0005-0000-0000-00003B010000}"/>
    <cellStyle name="Monétaire 12 6 9" xfId="6918" xr:uid="{00000000-0005-0000-0000-00003C010000}"/>
    <cellStyle name="Monétaire 12 7" xfId="194" xr:uid="{00000000-0005-0000-0000-00003D010000}"/>
    <cellStyle name="Monétaire 12 7 10" xfId="7870" xr:uid="{00000000-0005-0000-0000-00003E010000}"/>
    <cellStyle name="Monétaire 12 7 11" xfId="8584" xr:uid="{00000000-0005-0000-0000-00003F010000}"/>
    <cellStyle name="Monétaire 12 7 12" xfId="9298" xr:uid="{00000000-0005-0000-0000-000040010000}"/>
    <cellStyle name="Monétaire 12 7 13" xfId="10012" xr:uid="{00000000-0005-0000-0000-000041010000}"/>
    <cellStyle name="Monétaire 12 7 14" xfId="10726" xr:uid="{00000000-0005-0000-0000-000042010000}"/>
    <cellStyle name="Monétaire 12 7 15" xfId="1492" xr:uid="{00000000-0005-0000-0000-000043010000}"/>
    <cellStyle name="Monétaire 12 7 2" xfId="2200" xr:uid="{00000000-0005-0000-0000-000044010000}"/>
    <cellStyle name="Monétaire 12 7 3" xfId="2900" xr:uid="{00000000-0005-0000-0000-000045010000}"/>
    <cellStyle name="Monétaire 12 7 4" xfId="3600" xr:uid="{00000000-0005-0000-0000-000046010000}"/>
    <cellStyle name="Monétaire 12 7 5" xfId="4300" xr:uid="{00000000-0005-0000-0000-000047010000}"/>
    <cellStyle name="Monétaire 12 7 6" xfId="5014" xr:uid="{00000000-0005-0000-0000-000048010000}"/>
    <cellStyle name="Monétaire 12 7 7" xfId="5728" xr:uid="{00000000-0005-0000-0000-000049010000}"/>
    <cellStyle name="Monétaire 12 7 8" xfId="6442" xr:uid="{00000000-0005-0000-0000-00004A010000}"/>
    <cellStyle name="Monétaire 12 7 9" xfId="7156" xr:uid="{00000000-0005-0000-0000-00004B010000}"/>
    <cellStyle name="Monétaire 12 8" xfId="1376" xr:uid="{00000000-0005-0000-0000-00004C010000}"/>
    <cellStyle name="Monétaire 12 9" xfId="2084" xr:uid="{00000000-0005-0000-0000-00004D010000}"/>
    <cellStyle name="Monétaire 13" xfId="82" xr:uid="{00000000-0005-0000-0000-00004E010000}"/>
    <cellStyle name="Monétaire 13 10" xfId="2788" xr:uid="{00000000-0005-0000-0000-00004F010000}"/>
    <cellStyle name="Monétaire 13 11" xfId="3488" xr:uid="{00000000-0005-0000-0000-000050010000}"/>
    <cellStyle name="Monétaire 13 12" xfId="4188" xr:uid="{00000000-0005-0000-0000-000051010000}"/>
    <cellStyle name="Monétaire 13 13" xfId="4902" xr:uid="{00000000-0005-0000-0000-000052010000}"/>
    <cellStyle name="Monétaire 13 14" xfId="5616" xr:uid="{00000000-0005-0000-0000-000053010000}"/>
    <cellStyle name="Monétaire 13 15" xfId="6330" xr:uid="{00000000-0005-0000-0000-000054010000}"/>
    <cellStyle name="Monétaire 13 16" xfId="7044" xr:uid="{00000000-0005-0000-0000-000055010000}"/>
    <cellStyle name="Monétaire 13 17" xfId="7758" xr:uid="{00000000-0005-0000-0000-000056010000}"/>
    <cellStyle name="Monétaire 13 18" xfId="8472" xr:uid="{00000000-0005-0000-0000-000057010000}"/>
    <cellStyle name="Monétaire 13 19" xfId="9186" xr:uid="{00000000-0005-0000-0000-000058010000}"/>
    <cellStyle name="Monétaire 13 2" xfId="282" xr:uid="{00000000-0005-0000-0000-000059010000}"/>
    <cellStyle name="Monétaire 13 2 10" xfId="7244" xr:uid="{00000000-0005-0000-0000-00005A010000}"/>
    <cellStyle name="Monétaire 13 2 11" xfId="7958" xr:uid="{00000000-0005-0000-0000-00005B010000}"/>
    <cellStyle name="Monétaire 13 2 12" xfId="8672" xr:uid="{00000000-0005-0000-0000-00005C010000}"/>
    <cellStyle name="Monétaire 13 2 13" xfId="9386" xr:uid="{00000000-0005-0000-0000-00005D010000}"/>
    <cellStyle name="Monétaire 13 2 14" xfId="10100" xr:uid="{00000000-0005-0000-0000-00005E010000}"/>
    <cellStyle name="Monétaire 13 2 15" xfId="10814" xr:uid="{00000000-0005-0000-0000-00005F010000}"/>
    <cellStyle name="Monétaire 13 2 16" xfId="880" xr:uid="{00000000-0005-0000-0000-000060010000}"/>
    <cellStyle name="Monétaire 13 2 2" xfId="1580" xr:uid="{00000000-0005-0000-0000-000061010000}"/>
    <cellStyle name="Monétaire 13 2 3" xfId="2288" xr:uid="{00000000-0005-0000-0000-000062010000}"/>
    <cellStyle name="Monétaire 13 2 4" xfId="2988" xr:uid="{00000000-0005-0000-0000-000063010000}"/>
    <cellStyle name="Monétaire 13 2 5" xfId="3688" xr:uid="{00000000-0005-0000-0000-000064010000}"/>
    <cellStyle name="Monétaire 13 2 6" xfId="4388" xr:uid="{00000000-0005-0000-0000-000065010000}"/>
    <cellStyle name="Monétaire 13 2 7" xfId="5102" xr:uid="{00000000-0005-0000-0000-000066010000}"/>
    <cellStyle name="Monétaire 13 2 8" xfId="5816" xr:uid="{00000000-0005-0000-0000-000067010000}"/>
    <cellStyle name="Monétaire 13 2 9" xfId="6530" xr:uid="{00000000-0005-0000-0000-000068010000}"/>
    <cellStyle name="Monétaire 13 20" xfId="9900" xr:uid="{00000000-0005-0000-0000-000069010000}"/>
    <cellStyle name="Monétaire 13 21" xfId="10614" xr:uid="{00000000-0005-0000-0000-00006A010000}"/>
    <cellStyle name="Monétaire 13 22" xfId="796" xr:uid="{00000000-0005-0000-0000-00006B010000}"/>
    <cellStyle name="Monétaire 13 3" xfId="374" xr:uid="{00000000-0005-0000-0000-00006C010000}"/>
    <cellStyle name="Monétaire 13 3 10" xfId="7336" xr:uid="{00000000-0005-0000-0000-00006D010000}"/>
    <cellStyle name="Monétaire 13 3 11" xfId="8050" xr:uid="{00000000-0005-0000-0000-00006E010000}"/>
    <cellStyle name="Monétaire 13 3 12" xfId="8764" xr:uid="{00000000-0005-0000-0000-00006F010000}"/>
    <cellStyle name="Monétaire 13 3 13" xfId="9478" xr:uid="{00000000-0005-0000-0000-000070010000}"/>
    <cellStyle name="Monétaire 13 3 14" xfId="10192" xr:uid="{00000000-0005-0000-0000-000071010000}"/>
    <cellStyle name="Monétaire 13 3 15" xfId="10906" xr:uid="{00000000-0005-0000-0000-000072010000}"/>
    <cellStyle name="Monétaire 13 3 16" xfId="972" xr:uid="{00000000-0005-0000-0000-000073010000}"/>
    <cellStyle name="Monétaire 13 3 2" xfId="1672" xr:uid="{00000000-0005-0000-0000-000074010000}"/>
    <cellStyle name="Monétaire 13 3 3" xfId="2380" xr:uid="{00000000-0005-0000-0000-000075010000}"/>
    <cellStyle name="Monétaire 13 3 4" xfId="3080" xr:uid="{00000000-0005-0000-0000-000076010000}"/>
    <cellStyle name="Monétaire 13 3 5" xfId="3780" xr:uid="{00000000-0005-0000-0000-000077010000}"/>
    <cellStyle name="Monétaire 13 3 6" xfId="4480" xr:uid="{00000000-0005-0000-0000-000078010000}"/>
    <cellStyle name="Monétaire 13 3 7" xfId="5194" xr:uid="{00000000-0005-0000-0000-000079010000}"/>
    <cellStyle name="Monétaire 13 3 8" xfId="5908" xr:uid="{00000000-0005-0000-0000-00007A010000}"/>
    <cellStyle name="Monétaire 13 3 9" xfId="6622" xr:uid="{00000000-0005-0000-0000-00007B010000}"/>
    <cellStyle name="Monétaire 13 4" xfId="474" xr:uid="{00000000-0005-0000-0000-00007C010000}"/>
    <cellStyle name="Monétaire 13 4 10" xfId="7436" xr:uid="{00000000-0005-0000-0000-00007D010000}"/>
    <cellStyle name="Monétaire 13 4 11" xfId="8150" xr:uid="{00000000-0005-0000-0000-00007E010000}"/>
    <cellStyle name="Monétaire 13 4 12" xfId="8864" xr:uid="{00000000-0005-0000-0000-00007F010000}"/>
    <cellStyle name="Monétaire 13 4 13" xfId="9578" xr:uid="{00000000-0005-0000-0000-000080010000}"/>
    <cellStyle name="Monétaire 13 4 14" xfId="10292" xr:uid="{00000000-0005-0000-0000-000081010000}"/>
    <cellStyle name="Monétaire 13 4 15" xfId="11006" xr:uid="{00000000-0005-0000-0000-000082010000}"/>
    <cellStyle name="Monétaire 13 4 16" xfId="1072" xr:uid="{00000000-0005-0000-0000-000083010000}"/>
    <cellStyle name="Monétaire 13 4 2" xfId="1772" xr:uid="{00000000-0005-0000-0000-000084010000}"/>
    <cellStyle name="Monétaire 13 4 3" xfId="2480" xr:uid="{00000000-0005-0000-0000-000085010000}"/>
    <cellStyle name="Monétaire 13 4 4" xfId="3180" xr:uid="{00000000-0005-0000-0000-000086010000}"/>
    <cellStyle name="Monétaire 13 4 5" xfId="3880" xr:uid="{00000000-0005-0000-0000-000087010000}"/>
    <cellStyle name="Monétaire 13 4 6" xfId="4580" xr:uid="{00000000-0005-0000-0000-000088010000}"/>
    <cellStyle name="Monétaire 13 4 7" xfId="5294" xr:uid="{00000000-0005-0000-0000-000089010000}"/>
    <cellStyle name="Monétaire 13 4 8" xfId="6008" xr:uid="{00000000-0005-0000-0000-00008A010000}"/>
    <cellStyle name="Monétaire 13 4 9" xfId="6722" xr:uid="{00000000-0005-0000-0000-00008B010000}"/>
    <cellStyle name="Monétaire 13 5" xfId="574" xr:uid="{00000000-0005-0000-0000-00008C010000}"/>
    <cellStyle name="Monétaire 13 5 10" xfId="7536" xr:uid="{00000000-0005-0000-0000-00008D010000}"/>
    <cellStyle name="Monétaire 13 5 11" xfId="8250" xr:uid="{00000000-0005-0000-0000-00008E010000}"/>
    <cellStyle name="Monétaire 13 5 12" xfId="8964" xr:uid="{00000000-0005-0000-0000-00008F010000}"/>
    <cellStyle name="Monétaire 13 5 13" xfId="9678" xr:uid="{00000000-0005-0000-0000-000090010000}"/>
    <cellStyle name="Monétaire 13 5 14" xfId="10392" xr:uid="{00000000-0005-0000-0000-000091010000}"/>
    <cellStyle name="Monétaire 13 5 15" xfId="11106" xr:uid="{00000000-0005-0000-0000-000092010000}"/>
    <cellStyle name="Monétaire 13 5 16" xfId="1172" xr:uid="{00000000-0005-0000-0000-000093010000}"/>
    <cellStyle name="Monétaire 13 5 2" xfId="1872" xr:uid="{00000000-0005-0000-0000-000094010000}"/>
    <cellStyle name="Monétaire 13 5 3" xfId="2580" xr:uid="{00000000-0005-0000-0000-000095010000}"/>
    <cellStyle name="Monétaire 13 5 4" xfId="3280" xr:uid="{00000000-0005-0000-0000-000096010000}"/>
    <cellStyle name="Monétaire 13 5 5" xfId="3980" xr:uid="{00000000-0005-0000-0000-000097010000}"/>
    <cellStyle name="Monétaire 13 5 6" xfId="4680" xr:uid="{00000000-0005-0000-0000-000098010000}"/>
    <cellStyle name="Monétaire 13 5 7" xfId="5394" xr:uid="{00000000-0005-0000-0000-000099010000}"/>
    <cellStyle name="Monétaire 13 5 8" xfId="6108" xr:uid="{00000000-0005-0000-0000-00009A010000}"/>
    <cellStyle name="Monétaire 13 5 9" xfId="6822" xr:uid="{00000000-0005-0000-0000-00009B010000}"/>
    <cellStyle name="Monétaire 13 6" xfId="674" xr:uid="{00000000-0005-0000-0000-00009C010000}"/>
    <cellStyle name="Monétaire 13 6 10" xfId="7636" xr:uid="{00000000-0005-0000-0000-00009D010000}"/>
    <cellStyle name="Monétaire 13 6 11" xfId="8350" xr:uid="{00000000-0005-0000-0000-00009E010000}"/>
    <cellStyle name="Monétaire 13 6 12" xfId="9064" xr:uid="{00000000-0005-0000-0000-00009F010000}"/>
    <cellStyle name="Monétaire 13 6 13" xfId="9778" xr:uid="{00000000-0005-0000-0000-0000A0010000}"/>
    <cellStyle name="Monétaire 13 6 14" xfId="10492" xr:uid="{00000000-0005-0000-0000-0000A1010000}"/>
    <cellStyle name="Monétaire 13 6 15" xfId="11206" xr:uid="{00000000-0005-0000-0000-0000A2010000}"/>
    <cellStyle name="Monétaire 13 6 16" xfId="1272" xr:uid="{00000000-0005-0000-0000-0000A3010000}"/>
    <cellStyle name="Monétaire 13 6 2" xfId="1972" xr:uid="{00000000-0005-0000-0000-0000A4010000}"/>
    <cellStyle name="Monétaire 13 6 3" xfId="2680" xr:uid="{00000000-0005-0000-0000-0000A5010000}"/>
    <cellStyle name="Monétaire 13 6 4" xfId="3380" xr:uid="{00000000-0005-0000-0000-0000A6010000}"/>
    <cellStyle name="Monétaire 13 6 5" xfId="4080" xr:uid="{00000000-0005-0000-0000-0000A7010000}"/>
    <cellStyle name="Monétaire 13 6 6" xfId="4780" xr:uid="{00000000-0005-0000-0000-0000A8010000}"/>
    <cellStyle name="Monétaire 13 6 7" xfId="5494" xr:uid="{00000000-0005-0000-0000-0000A9010000}"/>
    <cellStyle name="Monétaire 13 6 8" xfId="6208" xr:uid="{00000000-0005-0000-0000-0000AA010000}"/>
    <cellStyle name="Monétaire 13 6 9" xfId="6922" xr:uid="{00000000-0005-0000-0000-0000AB010000}"/>
    <cellStyle name="Monétaire 13 7" xfId="198" xr:uid="{00000000-0005-0000-0000-0000AC010000}"/>
    <cellStyle name="Monétaire 13 7 10" xfId="7874" xr:uid="{00000000-0005-0000-0000-0000AD010000}"/>
    <cellStyle name="Monétaire 13 7 11" xfId="8588" xr:uid="{00000000-0005-0000-0000-0000AE010000}"/>
    <cellStyle name="Monétaire 13 7 12" xfId="9302" xr:uid="{00000000-0005-0000-0000-0000AF010000}"/>
    <cellStyle name="Monétaire 13 7 13" xfId="10016" xr:uid="{00000000-0005-0000-0000-0000B0010000}"/>
    <cellStyle name="Monétaire 13 7 14" xfId="10730" xr:uid="{00000000-0005-0000-0000-0000B1010000}"/>
    <cellStyle name="Monétaire 13 7 15" xfId="1496" xr:uid="{00000000-0005-0000-0000-0000B2010000}"/>
    <cellStyle name="Monétaire 13 7 2" xfId="2204" xr:uid="{00000000-0005-0000-0000-0000B3010000}"/>
    <cellStyle name="Monétaire 13 7 3" xfId="2904" xr:uid="{00000000-0005-0000-0000-0000B4010000}"/>
    <cellStyle name="Monétaire 13 7 4" xfId="3604" xr:uid="{00000000-0005-0000-0000-0000B5010000}"/>
    <cellStyle name="Monétaire 13 7 5" xfId="4304" xr:uid="{00000000-0005-0000-0000-0000B6010000}"/>
    <cellStyle name="Monétaire 13 7 6" xfId="5018" xr:uid="{00000000-0005-0000-0000-0000B7010000}"/>
    <cellStyle name="Monétaire 13 7 7" xfId="5732" xr:uid="{00000000-0005-0000-0000-0000B8010000}"/>
    <cellStyle name="Monétaire 13 7 8" xfId="6446" xr:uid="{00000000-0005-0000-0000-0000B9010000}"/>
    <cellStyle name="Monétaire 13 7 9" xfId="7160" xr:uid="{00000000-0005-0000-0000-0000BA010000}"/>
    <cellStyle name="Monétaire 13 8" xfId="1380" xr:uid="{00000000-0005-0000-0000-0000BB010000}"/>
    <cellStyle name="Monétaire 13 9" xfId="2088" xr:uid="{00000000-0005-0000-0000-0000BC010000}"/>
    <cellStyle name="Monétaire 14" xfId="86" xr:uid="{00000000-0005-0000-0000-0000BD010000}"/>
    <cellStyle name="Monétaire 14 10" xfId="2792" xr:uid="{00000000-0005-0000-0000-0000BE010000}"/>
    <cellStyle name="Monétaire 14 11" xfId="3492" xr:uid="{00000000-0005-0000-0000-0000BF010000}"/>
    <cellStyle name="Monétaire 14 12" xfId="4192" xr:uid="{00000000-0005-0000-0000-0000C0010000}"/>
    <cellStyle name="Monétaire 14 13" xfId="4906" xr:uid="{00000000-0005-0000-0000-0000C1010000}"/>
    <cellStyle name="Monétaire 14 14" xfId="5620" xr:uid="{00000000-0005-0000-0000-0000C2010000}"/>
    <cellStyle name="Monétaire 14 15" xfId="6334" xr:uid="{00000000-0005-0000-0000-0000C3010000}"/>
    <cellStyle name="Monétaire 14 16" xfId="7048" xr:uid="{00000000-0005-0000-0000-0000C4010000}"/>
    <cellStyle name="Monétaire 14 17" xfId="7762" xr:uid="{00000000-0005-0000-0000-0000C5010000}"/>
    <cellStyle name="Monétaire 14 18" xfId="8476" xr:uid="{00000000-0005-0000-0000-0000C6010000}"/>
    <cellStyle name="Monétaire 14 19" xfId="9190" xr:uid="{00000000-0005-0000-0000-0000C7010000}"/>
    <cellStyle name="Monétaire 14 2" xfId="286" xr:uid="{00000000-0005-0000-0000-0000C8010000}"/>
    <cellStyle name="Monétaire 14 2 10" xfId="7248" xr:uid="{00000000-0005-0000-0000-0000C9010000}"/>
    <cellStyle name="Monétaire 14 2 11" xfId="7962" xr:uid="{00000000-0005-0000-0000-0000CA010000}"/>
    <cellStyle name="Monétaire 14 2 12" xfId="8676" xr:uid="{00000000-0005-0000-0000-0000CB010000}"/>
    <cellStyle name="Monétaire 14 2 13" xfId="9390" xr:uid="{00000000-0005-0000-0000-0000CC010000}"/>
    <cellStyle name="Monétaire 14 2 14" xfId="10104" xr:uid="{00000000-0005-0000-0000-0000CD010000}"/>
    <cellStyle name="Monétaire 14 2 15" xfId="10818" xr:uid="{00000000-0005-0000-0000-0000CE010000}"/>
    <cellStyle name="Monétaire 14 2 16" xfId="884" xr:uid="{00000000-0005-0000-0000-0000CF010000}"/>
    <cellStyle name="Monétaire 14 2 2" xfId="1584" xr:uid="{00000000-0005-0000-0000-0000D0010000}"/>
    <cellStyle name="Monétaire 14 2 3" xfId="2292" xr:uid="{00000000-0005-0000-0000-0000D1010000}"/>
    <cellStyle name="Monétaire 14 2 4" xfId="2992" xr:uid="{00000000-0005-0000-0000-0000D2010000}"/>
    <cellStyle name="Monétaire 14 2 5" xfId="3692" xr:uid="{00000000-0005-0000-0000-0000D3010000}"/>
    <cellStyle name="Monétaire 14 2 6" xfId="4392" xr:uid="{00000000-0005-0000-0000-0000D4010000}"/>
    <cellStyle name="Monétaire 14 2 7" xfId="5106" xr:uid="{00000000-0005-0000-0000-0000D5010000}"/>
    <cellStyle name="Monétaire 14 2 8" xfId="5820" xr:uid="{00000000-0005-0000-0000-0000D6010000}"/>
    <cellStyle name="Monétaire 14 2 9" xfId="6534" xr:uid="{00000000-0005-0000-0000-0000D7010000}"/>
    <cellStyle name="Monétaire 14 20" xfId="9904" xr:uid="{00000000-0005-0000-0000-0000D8010000}"/>
    <cellStyle name="Monétaire 14 21" xfId="10618" xr:uid="{00000000-0005-0000-0000-0000D9010000}"/>
    <cellStyle name="Monétaire 14 22" xfId="800" xr:uid="{00000000-0005-0000-0000-0000DA010000}"/>
    <cellStyle name="Monétaire 14 3" xfId="378" xr:uid="{00000000-0005-0000-0000-0000DB010000}"/>
    <cellStyle name="Monétaire 14 3 10" xfId="7340" xr:uid="{00000000-0005-0000-0000-0000DC010000}"/>
    <cellStyle name="Monétaire 14 3 11" xfId="8054" xr:uid="{00000000-0005-0000-0000-0000DD010000}"/>
    <cellStyle name="Monétaire 14 3 12" xfId="8768" xr:uid="{00000000-0005-0000-0000-0000DE010000}"/>
    <cellStyle name="Monétaire 14 3 13" xfId="9482" xr:uid="{00000000-0005-0000-0000-0000DF010000}"/>
    <cellStyle name="Monétaire 14 3 14" xfId="10196" xr:uid="{00000000-0005-0000-0000-0000E0010000}"/>
    <cellStyle name="Monétaire 14 3 15" xfId="10910" xr:uid="{00000000-0005-0000-0000-0000E1010000}"/>
    <cellStyle name="Monétaire 14 3 16" xfId="976" xr:uid="{00000000-0005-0000-0000-0000E2010000}"/>
    <cellStyle name="Monétaire 14 3 2" xfId="1676" xr:uid="{00000000-0005-0000-0000-0000E3010000}"/>
    <cellStyle name="Monétaire 14 3 3" xfId="2384" xr:uid="{00000000-0005-0000-0000-0000E4010000}"/>
    <cellStyle name="Monétaire 14 3 4" xfId="3084" xr:uid="{00000000-0005-0000-0000-0000E5010000}"/>
    <cellStyle name="Monétaire 14 3 5" xfId="3784" xr:uid="{00000000-0005-0000-0000-0000E6010000}"/>
    <cellStyle name="Monétaire 14 3 6" xfId="4484" xr:uid="{00000000-0005-0000-0000-0000E7010000}"/>
    <cellStyle name="Monétaire 14 3 7" xfId="5198" xr:uid="{00000000-0005-0000-0000-0000E8010000}"/>
    <cellStyle name="Monétaire 14 3 8" xfId="5912" xr:uid="{00000000-0005-0000-0000-0000E9010000}"/>
    <cellStyle name="Monétaire 14 3 9" xfId="6626" xr:uid="{00000000-0005-0000-0000-0000EA010000}"/>
    <cellStyle name="Monétaire 14 4" xfId="478" xr:uid="{00000000-0005-0000-0000-0000EB010000}"/>
    <cellStyle name="Monétaire 14 4 10" xfId="7440" xr:uid="{00000000-0005-0000-0000-0000EC010000}"/>
    <cellStyle name="Monétaire 14 4 11" xfId="8154" xr:uid="{00000000-0005-0000-0000-0000ED010000}"/>
    <cellStyle name="Monétaire 14 4 12" xfId="8868" xr:uid="{00000000-0005-0000-0000-0000EE010000}"/>
    <cellStyle name="Monétaire 14 4 13" xfId="9582" xr:uid="{00000000-0005-0000-0000-0000EF010000}"/>
    <cellStyle name="Monétaire 14 4 14" xfId="10296" xr:uid="{00000000-0005-0000-0000-0000F0010000}"/>
    <cellStyle name="Monétaire 14 4 15" xfId="11010" xr:uid="{00000000-0005-0000-0000-0000F1010000}"/>
    <cellStyle name="Monétaire 14 4 16" xfId="1076" xr:uid="{00000000-0005-0000-0000-0000F2010000}"/>
    <cellStyle name="Monétaire 14 4 2" xfId="1776" xr:uid="{00000000-0005-0000-0000-0000F3010000}"/>
    <cellStyle name="Monétaire 14 4 3" xfId="2484" xr:uid="{00000000-0005-0000-0000-0000F4010000}"/>
    <cellStyle name="Monétaire 14 4 4" xfId="3184" xr:uid="{00000000-0005-0000-0000-0000F5010000}"/>
    <cellStyle name="Monétaire 14 4 5" xfId="3884" xr:uid="{00000000-0005-0000-0000-0000F6010000}"/>
    <cellStyle name="Monétaire 14 4 6" xfId="4584" xr:uid="{00000000-0005-0000-0000-0000F7010000}"/>
    <cellStyle name="Monétaire 14 4 7" xfId="5298" xr:uid="{00000000-0005-0000-0000-0000F8010000}"/>
    <cellStyle name="Monétaire 14 4 8" xfId="6012" xr:uid="{00000000-0005-0000-0000-0000F9010000}"/>
    <cellStyle name="Monétaire 14 4 9" xfId="6726" xr:uid="{00000000-0005-0000-0000-0000FA010000}"/>
    <cellStyle name="Monétaire 14 5" xfId="578" xr:uid="{00000000-0005-0000-0000-0000FB010000}"/>
    <cellStyle name="Monétaire 14 5 10" xfId="7540" xr:uid="{00000000-0005-0000-0000-0000FC010000}"/>
    <cellStyle name="Monétaire 14 5 11" xfId="8254" xr:uid="{00000000-0005-0000-0000-0000FD010000}"/>
    <cellStyle name="Monétaire 14 5 12" xfId="8968" xr:uid="{00000000-0005-0000-0000-0000FE010000}"/>
    <cellStyle name="Monétaire 14 5 13" xfId="9682" xr:uid="{00000000-0005-0000-0000-0000FF010000}"/>
    <cellStyle name="Monétaire 14 5 14" xfId="10396" xr:uid="{00000000-0005-0000-0000-000000020000}"/>
    <cellStyle name="Monétaire 14 5 15" xfId="11110" xr:uid="{00000000-0005-0000-0000-000001020000}"/>
    <cellStyle name="Monétaire 14 5 16" xfId="1176" xr:uid="{00000000-0005-0000-0000-000002020000}"/>
    <cellStyle name="Monétaire 14 5 2" xfId="1876" xr:uid="{00000000-0005-0000-0000-000003020000}"/>
    <cellStyle name="Monétaire 14 5 3" xfId="2584" xr:uid="{00000000-0005-0000-0000-000004020000}"/>
    <cellStyle name="Monétaire 14 5 4" xfId="3284" xr:uid="{00000000-0005-0000-0000-000005020000}"/>
    <cellStyle name="Monétaire 14 5 5" xfId="3984" xr:uid="{00000000-0005-0000-0000-000006020000}"/>
    <cellStyle name="Monétaire 14 5 6" xfId="4684" xr:uid="{00000000-0005-0000-0000-000007020000}"/>
    <cellStyle name="Monétaire 14 5 7" xfId="5398" xr:uid="{00000000-0005-0000-0000-000008020000}"/>
    <cellStyle name="Monétaire 14 5 8" xfId="6112" xr:uid="{00000000-0005-0000-0000-000009020000}"/>
    <cellStyle name="Monétaire 14 5 9" xfId="6826" xr:uid="{00000000-0005-0000-0000-00000A020000}"/>
    <cellStyle name="Monétaire 14 6" xfId="678" xr:uid="{00000000-0005-0000-0000-00000B020000}"/>
    <cellStyle name="Monétaire 14 6 10" xfId="7640" xr:uid="{00000000-0005-0000-0000-00000C020000}"/>
    <cellStyle name="Monétaire 14 6 11" xfId="8354" xr:uid="{00000000-0005-0000-0000-00000D020000}"/>
    <cellStyle name="Monétaire 14 6 12" xfId="9068" xr:uid="{00000000-0005-0000-0000-00000E020000}"/>
    <cellStyle name="Monétaire 14 6 13" xfId="9782" xr:uid="{00000000-0005-0000-0000-00000F020000}"/>
    <cellStyle name="Monétaire 14 6 14" xfId="10496" xr:uid="{00000000-0005-0000-0000-000010020000}"/>
    <cellStyle name="Monétaire 14 6 15" xfId="11210" xr:uid="{00000000-0005-0000-0000-000011020000}"/>
    <cellStyle name="Monétaire 14 6 16" xfId="1276" xr:uid="{00000000-0005-0000-0000-000012020000}"/>
    <cellStyle name="Monétaire 14 6 2" xfId="1976" xr:uid="{00000000-0005-0000-0000-000013020000}"/>
    <cellStyle name="Monétaire 14 6 3" xfId="2684" xr:uid="{00000000-0005-0000-0000-000014020000}"/>
    <cellStyle name="Monétaire 14 6 4" xfId="3384" xr:uid="{00000000-0005-0000-0000-000015020000}"/>
    <cellStyle name="Monétaire 14 6 5" xfId="4084" xr:uid="{00000000-0005-0000-0000-000016020000}"/>
    <cellStyle name="Monétaire 14 6 6" xfId="4784" xr:uid="{00000000-0005-0000-0000-000017020000}"/>
    <cellStyle name="Monétaire 14 6 7" xfId="5498" xr:uid="{00000000-0005-0000-0000-000018020000}"/>
    <cellStyle name="Monétaire 14 6 8" xfId="6212" xr:uid="{00000000-0005-0000-0000-000019020000}"/>
    <cellStyle name="Monétaire 14 6 9" xfId="6926" xr:uid="{00000000-0005-0000-0000-00001A020000}"/>
    <cellStyle name="Monétaire 14 7" xfId="202" xr:uid="{00000000-0005-0000-0000-00001B020000}"/>
    <cellStyle name="Monétaire 14 7 10" xfId="7878" xr:uid="{00000000-0005-0000-0000-00001C020000}"/>
    <cellStyle name="Monétaire 14 7 11" xfId="8592" xr:uid="{00000000-0005-0000-0000-00001D020000}"/>
    <cellStyle name="Monétaire 14 7 12" xfId="9306" xr:uid="{00000000-0005-0000-0000-00001E020000}"/>
    <cellStyle name="Monétaire 14 7 13" xfId="10020" xr:uid="{00000000-0005-0000-0000-00001F020000}"/>
    <cellStyle name="Monétaire 14 7 14" xfId="10734" xr:uid="{00000000-0005-0000-0000-000020020000}"/>
    <cellStyle name="Monétaire 14 7 15" xfId="1500" xr:uid="{00000000-0005-0000-0000-000021020000}"/>
    <cellStyle name="Monétaire 14 7 2" xfId="2208" xr:uid="{00000000-0005-0000-0000-000022020000}"/>
    <cellStyle name="Monétaire 14 7 3" xfId="2908" xr:uid="{00000000-0005-0000-0000-000023020000}"/>
    <cellStyle name="Monétaire 14 7 4" xfId="3608" xr:uid="{00000000-0005-0000-0000-000024020000}"/>
    <cellStyle name="Monétaire 14 7 5" xfId="4308" xr:uid="{00000000-0005-0000-0000-000025020000}"/>
    <cellStyle name="Monétaire 14 7 6" xfId="5022" xr:uid="{00000000-0005-0000-0000-000026020000}"/>
    <cellStyle name="Monétaire 14 7 7" xfId="5736" xr:uid="{00000000-0005-0000-0000-000027020000}"/>
    <cellStyle name="Monétaire 14 7 8" xfId="6450" xr:uid="{00000000-0005-0000-0000-000028020000}"/>
    <cellStyle name="Monétaire 14 7 9" xfId="7164" xr:uid="{00000000-0005-0000-0000-000029020000}"/>
    <cellStyle name="Monétaire 14 8" xfId="1384" xr:uid="{00000000-0005-0000-0000-00002A020000}"/>
    <cellStyle name="Monétaire 14 9" xfId="2092" xr:uid="{00000000-0005-0000-0000-00002B020000}"/>
    <cellStyle name="Monétaire 15" xfId="90" xr:uid="{00000000-0005-0000-0000-00002C020000}"/>
    <cellStyle name="Monétaire 15 10" xfId="3496" xr:uid="{00000000-0005-0000-0000-00002D020000}"/>
    <cellStyle name="Monétaire 15 11" xfId="4196" xr:uid="{00000000-0005-0000-0000-00002E020000}"/>
    <cellStyle name="Monétaire 15 12" xfId="4910" xr:uid="{00000000-0005-0000-0000-00002F020000}"/>
    <cellStyle name="Monétaire 15 13" xfId="5624" xr:uid="{00000000-0005-0000-0000-000030020000}"/>
    <cellStyle name="Monétaire 15 14" xfId="6338" xr:uid="{00000000-0005-0000-0000-000031020000}"/>
    <cellStyle name="Monétaire 15 15" xfId="7052" xr:uid="{00000000-0005-0000-0000-000032020000}"/>
    <cellStyle name="Monétaire 15 16" xfId="7766" xr:uid="{00000000-0005-0000-0000-000033020000}"/>
    <cellStyle name="Monétaire 15 17" xfId="8480" xr:uid="{00000000-0005-0000-0000-000034020000}"/>
    <cellStyle name="Monétaire 15 18" xfId="9194" xr:uid="{00000000-0005-0000-0000-000035020000}"/>
    <cellStyle name="Monétaire 15 19" xfId="9908" xr:uid="{00000000-0005-0000-0000-000036020000}"/>
    <cellStyle name="Monétaire 15 2" xfId="382" xr:uid="{00000000-0005-0000-0000-000037020000}"/>
    <cellStyle name="Monétaire 15 2 10" xfId="7344" xr:uid="{00000000-0005-0000-0000-000038020000}"/>
    <cellStyle name="Monétaire 15 2 11" xfId="8058" xr:uid="{00000000-0005-0000-0000-000039020000}"/>
    <cellStyle name="Monétaire 15 2 12" xfId="8772" xr:uid="{00000000-0005-0000-0000-00003A020000}"/>
    <cellStyle name="Monétaire 15 2 13" xfId="9486" xr:uid="{00000000-0005-0000-0000-00003B020000}"/>
    <cellStyle name="Monétaire 15 2 14" xfId="10200" xr:uid="{00000000-0005-0000-0000-00003C020000}"/>
    <cellStyle name="Monétaire 15 2 15" xfId="10914" xr:uid="{00000000-0005-0000-0000-00003D020000}"/>
    <cellStyle name="Monétaire 15 2 16" xfId="980" xr:uid="{00000000-0005-0000-0000-00003E020000}"/>
    <cellStyle name="Monétaire 15 2 2" xfId="1680" xr:uid="{00000000-0005-0000-0000-00003F020000}"/>
    <cellStyle name="Monétaire 15 2 3" xfId="2388" xr:uid="{00000000-0005-0000-0000-000040020000}"/>
    <cellStyle name="Monétaire 15 2 4" xfId="3088" xr:uid="{00000000-0005-0000-0000-000041020000}"/>
    <cellStyle name="Monétaire 15 2 5" xfId="3788" xr:uid="{00000000-0005-0000-0000-000042020000}"/>
    <cellStyle name="Monétaire 15 2 6" xfId="4488" xr:uid="{00000000-0005-0000-0000-000043020000}"/>
    <cellStyle name="Monétaire 15 2 7" xfId="5202" xr:uid="{00000000-0005-0000-0000-000044020000}"/>
    <cellStyle name="Monétaire 15 2 8" xfId="5916" xr:uid="{00000000-0005-0000-0000-000045020000}"/>
    <cellStyle name="Monétaire 15 2 9" xfId="6630" xr:uid="{00000000-0005-0000-0000-000046020000}"/>
    <cellStyle name="Monétaire 15 20" xfId="10622" xr:uid="{00000000-0005-0000-0000-000047020000}"/>
    <cellStyle name="Monétaire 15 21" xfId="888" xr:uid="{00000000-0005-0000-0000-000048020000}"/>
    <cellStyle name="Monétaire 15 3" xfId="482" xr:uid="{00000000-0005-0000-0000-000049020000}"/>
    <cellStyle name="Monétaire 15 3 10" xfId="7444" xr:uid="{00000000-0005-0000-0000-00004A020000}"/>
    <cellStyle name="Monétaire 15 3 11" xfId="8158" xr:uid="{00000000-0005-0000-0000-00004B020000}"/>
    <cellStyle name="Monétaire 15 3 12" xfId="8872" xr:uid="{00000000-0005-0000-0000-00004C020000}"/>
    <cellStyle name="Monétaire 15 3 13" xfId="9586" xr:uid="{00000000-0005-0000-0000-00004D020000}"/>
    <cellStyle name="Monétaire 15 3 14" xfId="10300" xr:uid="{00000000-0005-0000-0000-00004E020000}"/>
    <cellStyle name="Monétaire 15 3 15" xfId="11014" xr:uid="{00000000-0005-0000-0000-00004F020000}"/>
    <cellStyle name="Monétaire 15 3 16" xfId="1080" xr:uid="{00000000-0005-0000-0000-000050020000}"/>
    <cellStyle name="Monétaire 15 3 2" xfId="1780" xr:uid="{00000000-0005-0000-0000-000051020000}"/>
    <cellStyle name="Monétaire 15 3 3" xfId="2488" xr:uid="{00000000-0005-0000-0000-000052020000}"/>
    <cellStyle name="Monétaire 15 3 4" xfId="3188" xr:uid="{00000000-0005-0000-0000-000053020000}"/>
    <cellStyle name="Monétaire 15 3 5" xfId="3888" xr:uid="{00000000-0005-0000-0000-000054020000}"/>
    <cellStyle name="Monétaire 15 3 6" xfId="4588" xr:uid="{00000000-0005-0000-0000-000055020000}"/>
    <cellStyle name="Monétaire 15 3 7" xfId="5302" xr:uid="{00000000-0005-0000-0000-000056020000}"/>
    <cellStyle name="Monétaire 15 3 8" xfId="6016" xr:uid="{00000000-0005-0000-0000-000057020000}"/>
    <cellStyle name="Monétaire 15 3 9" xfId="6730" xr:uid="{00000000-0005-0000-0000-000058020000}"/>
    <cellStyle name="Monétaire 15 4" xfId="582" xr:uid="{00000000-0005-0000-0000-000059020000}"/>
    <cellStyle name="Monétaire 15 4 10" xfId="7544" xr:uid="{00000000-0005-0000-0000-00005A020000}"/>
    <cellStyle name="Monétaire 15 4 11" xfId="8258" xr:uid="{00000000-0005-0000-0000-00005B020000}"/>
    <cellStyle name="Monétaire 15 4 12" xfId="8972" xr:uid="{00000000-0005-0000-0000-00005C020000}"/>
    <cellStyle name="Monétaire 15 4 13" xfId="9686" xr:uid="{00000000-0005-0000-0000-00005D020000}"/>
    <cellStyle name="Monétaire 15 4 14" xfId="10400" xr:uid="{00000000-0005-0000-0000-00005E020000}"/>
    <cellStyle name="Monétaire 15 4 15" xfId="11114" xr:uid="{00000000-0005-0000-0000-00005F020000}"/>
    <cellStyle name="Monétaire 15 4 16" xfId="1180" xr:uid="{00000000-0005-0000-0000-000060020000}"/>
    <cellStyle name="Monétaire 15 4 2" xfId="1880" xr:uid="{00000000-0005-0000-0000-000061020000}"/>
    <cellStyle name="Monétaire 15 4 3" xfId="2588" xr:uid="{00000000-0005-0000-0000-000062020000}"/>
    <cellStyle name="Monétaire 15 4 4" xfId="3288" xr:uid="{00000000-0005-0000-0000-000063020000}"/>
    <cellStyle name="Monétaire 15 4 5" xfId="3988" xr:uid="{00000000-0005-0000-0000-000064020000}"/>
    <cellStyle name="Monétaire 15 4 6" xfId="4688" xr:uid="{00000000-0005-0000-0000-000065020000}"/>
    <cellStyle name="Monétaire 15 4 7" xfId="5402" xr:uid="{00000000-0005-0000-0000-000066020000}"/>
    <cellStyle name="Monétaire 15 4 8" xfId="6116" xr:uid="{00000000-0005-0000-0000-000067020000}"/>
    <cellStyle name="Monétaire 15 4 9" xfId="6830" xr:uid="{00000000-0005-0000-0000-000068020000}"/>
    <cellStyle name="Monétaire 15 5" xfId="682" xr:uid="{00000000-0005-0000-0000-000069020000}"/>
    <cellStyle name="Monétaire 15 5 10" xfId="7644" xr:uid="{00000000-0005-0000-0000-00006A020000}"/>
    <cellStyle name="Monétaire 15 5 11" xfId="8358" xr:uid="{00000000-0005-0000-0000-00006B020000}"/>
    <cellStyle name="Monétaire 15 5 12" xfId="9072" xr:uid="{00000000-0005-0000-0000-00006C020000}"/>
    <cellStyle name="Monétaire 15 5 13" xfId="9786" xr:uid="{00000000-0005-0000-0000-00006D020000}"/>
    <cellStyle name="Monétaire 15 5 14" xfId="10500" xr:uid="{00000000-0005-0000-0000-00006E020000}"/>
    <cellStyle name="Monétaire 15 5 15" xfId="11214" xr:uid="{00000000-0005-0000-0000-00006F020000}"/>
    <cellStyle name="Monétaire 15 5 16" xfId="1280" xr:uid="{00000000-0005-0000-0000-000070020000}"/>
    <cellStyle name="Monétaire 15 5 2" xfId="1980" xr:uid="{00000000-0005-0000-0000-000071020000}"/>
    <cellStyle name="Monétaire 15 5 3" xfId="2688" xr:uid="{00000000-0005-0000-0000-000072020000}"/>
    <cellStyle name="Monétaire 15 5 4" xfId="3388" xr:uid="{00000000-0005-0000-0000-000073020000}"/>
    <cellStyle name="Monétaire 15 5 5" xfId="4088" xr:uid="{00000000-0005-0000-0000-000074020000}"/>
    <cellStyle name="Monétaire 15 5 6" xfId="4788" xr:uid="{00000000-0005-0000-0000-000075020000}"/>
    <cellStyle name="Monétaire 15 5 7" xfId="5502" xr:uid="{00000000-0005-0000-0000-000076020000}"/>
    <cellStyle name="Monétaire 15 5 8" xfId="6216" xr:uid="{00000000-0005-0000-0000-000077020000}"/>
    <cellStyle name="Monétaire 15 5 9" xfId="6930" xr:uid="{00000000-0005-0000-0000-000078020000}"/>
    <cellStyle name="Monétaire 15 6" xfId="290" xr:uid="{00000000-0005-0000-0000-000079020000}"/>
    <cellStyle name="Monétaire 15 6 10" xfId="7966" xr:uid="{00000000-0005-0000-0000-00007A020000}"/>
    <cellStyle name="Monétaire 15 6 11" xfId="8680" xr:uid="{00000000-0005-0000-0000-00007B020000}"/>
    <cellStyle name="Monétaire 15 6 12" xfId="9394" xr:uid="{00000000-0005-0000-0000-00007C020000}"/>
    <cellStyle name="Monétaire 15 6 13" xfId="10108" xr:uid="{00000000-0005-0000-0000-00007D020000}"/>
    <cellStyle name="Monétaire 15 6 14" xfId="10822" xr:uid="{00000000-0005-0000-0000-00007E020000}"/>
    <cellStyle name="Monétaire 15 6 15" xfId="1588" xr:uid="{00000000-0005-0000-0000-00007F020000}"/>
    <cellStyle name="Monétaire 15 6 2" xfId="2296" xr:uid="{00000000-0005-0000-0000-000080020000}"/>
    <cellStyle name="Monétaire 15 6 3" xfId="2996" xr:uid="{00000000-0005-0000-0000-000081020000}"/>
    <cellStyle name="Monétaire 15 6 4" xfId="3696" xr:uid="{00000000-0005-0000-0000-000082020000}"/>
    <cellStyle name="Monétaire 15 6 5" xfId="4396" xr:uid="{00000000-0005-0000-0000-000083020000}"/>
    <cellStyle name="Monétaire 15 6 6" xfId="5110" xr:uid="{00000000-0005-0000-0000-000084020000}"/>
    <cellStyle name="Monétaire 15 6 7" xfId="5824" xr:uid="{00000000-0005-0000-0000-000085020000}"/>
    <cellStyle name="Monétaire 15 6 8" xfId="6538" xr:uid="{00000000-0005-0000-0000-000086020000}"/>
    <cellStyle name="Monétaire 15 6 9" xfId="7252" xr:uid="{00000000-0005-0000-0000-000087020000}"/>
    <cellStyle name="Monétaire 15 7" xfId="1388" xr:uid="{00000000-0005-0000-0000-000088020000}"/>
    <cellStyle name="Monétaire 15 8" xfId="2096" xr:uid="{00000000-0005-0000-0000-000089020000}"/>
    <cellStyle name="Monétaire 15 9" xfId="2796" xr:uid="{00000000-0005-0000-0000-00008A020000}"/>
    <cellStyle name="Monétaire 16" xfId="98" xr:uid="{00000000-0005-0000-0000-00008B020000}"/>
    <cellStyle name="Monétaire 16 10" xfId="3504" xr:uid="{00000000-0005-0000-0000-00008C020000}"/>
    <cellStyle name="Monétaire 16 11" xfId="4204" xr:uid="{00000000-0005-0000-0000-00008D020000}"/>
    <cellStyle name="Monétaire 16 12" xfId="4918" xr:uid="{00000000-0005-0000-0000-00008E020000}"/>
    <cellStyle name="Monétaire 16 13" xfId="5632" xr:uid="{00000000-0005-0000-0000-00008F020000}"/>
    <cellStyle name="Monétaire 16 14" xfId="6346" xr:uid="{00000000-0005-0000-0000-000090020000}"/>
    <cellStyle name="Monétaire 16 15" xfId="7060" xr:uid="{00000000-0005-0000-0000-000091020000}"/>
    <cellStyle name="Monétaire 16 16" xfId="7774" xr:uid="{00000000-0005-0000-0000-000092020000}"/>
    <cellStyle name="Monétaire 16 17" xfId="8488" xr:uid="{00000000-0005-0000-0000-000093020000}"/>
    <cellStyle name="Monétaire 16 18" xfId="9202" xr:uid="{00000000-0005-0000-0000-000094020000}"/>
    <cellStyle name="Monétaire 16 19" xfId="9916" xr:uid="{00000000-0005-0000-0000-000095020000}"/>
    <cellStyle name="Monétaire 16 2" xfId="390" xr:uid="{00000000-0005-0000-0000-000096020000}"/>
    <cellStyle name="Monétaire 16 2 10" xfId="7352" xr:uid="{00000000-0005-0000-0000-000097020000}"/>
    <cellStyle name="Monétaire 16 2 11" xfId="8066" xr:uid="{00000000-0005-0000-0000-000098020000}"/>
    <cellStyle name="Monétaire 16 2 12" xfId="8780" xr:uid="{00000000-0005-0000-0000-000099020000}"/>
    <cellStyle name="Monétaire 16 2 13" xfId="9494" xr:uid="{00000000-0005-0000-0000-00009A020000}"/>
    <cellStyle name="Monétaire 16 2 14" xfId="10208" xr:uid="{00000000-0005-0000-0000-00009B020000}"/>
    <cellStyle name="Monétaire 16 2 15" xfId="10922" xr:uid="{00000000-0005-0000-0000-00009C020000}"/>
    <cellStyle name="Monétaire 16 2 16" xfId="988" xr:uid="{00000000-0005-0000-0000-00009D020000}"/>
    <cellStyle name="Monétaire 16 2 2" xfId="1688" xr:uid="{00000000-0005-0000-0000-00009E020000}"/>
    <cellStyle name="Monétaire 16 2 3" xfId="2396" xr:uid="{00000000-0005-0000-0000-00009F020000}"/>
    <cellStyle name="Monétaire 16 2 4" xfId="3096" xr:uid="{00000000-0005-0000-0000-0000A0020000}"/>
    <cellStyle name="Monétaire 16 2 5" xfId="3796" xr:uid="{00000000-0005-0000-0000-0000A1020000}"/>
    <cellStyle name="Monétaire 16 2 6" xfId="4496" xr:uid="{00000000-0005-0000-0000-0000A2020000}"/>
    <cellStyle name="Monétaire 16 2 7" xfId="5210" xr:uid="{00000000-0005-0000-0000-0000A3020000}"/>
    <cellStyle name="Monétaire 16 2 8" xfId="5924" xr:uid="{00000000-0005-0000-0000-0000A4020000}"/>
    <cellStyle name="Monétaire 16 2 9" xfId="6638" xr:uid="{00000000-0005-0000-0000-0000A5020000}"/>
    <cellStyle name="Monétaire 16 20" xfId="10630" xr:uid="{00000000-0005-0000-0000-0000A6020000}"/>
    <cellStyle name="Monétaire 16 21" xfId="807" xr:uid="{00000000-0005-0000-0000-0000A7020000}"/>
    <cellStyle name="Monétaire 16 3" xfId="490" xr:uid="{00000000-0005-0000-0000-0000A8020000}"/>
    <cellStyle name="Monétaire 16 3 10" xfId="7452" xr:uid="{00000000-0005-0000-0000-0000A9020000}"/>
    <cellStyle name="Monétaire 16 3 11" xfId="8166" xr:uid="{00000000-0005-0000-0000-0000AA020000}"/>
    <cellStyle name="Monétaire 16 3 12" xfId="8880" xr:uid="{00000000-0005-0000-0000-0000AB020000}"/>
    <cellStyle name="Monétaire 16 3 13" xfId="9594" xr:uid="{00000000-0005-0000-0000-0000AC020000}"/>
    <cellStyle name="Monétaire 16 3 14" xfId="10308" xr:uid="{00000000-0005-0000-0000-0000AD020000}"/>
    <cellStyle name="Monétaire 16 3 15" xfId="11022" xr:uid="{00000000-0005-0000-0000-0000AE020000}"/>
    <cellStyle name="Monétaire 16 3 16" xfId="1088" xr:uid="{00000000-0005-0000-0000-0000AF020000}"/>
    <cellStyle name="Monétaire 16 3 2" xfId="1788" xr:uid="{00000000-0005-0000-0000-0000B0020000}"/>
    <cellStyle name="Monétaire 16 3 3" xfId="2496" xr:uid="{00000000-0005-0000-0000-0000B1020000}"/>
    <cellStyle name="Monétaire 16 3 4" xfId="3196" xr:uid="{00000000-0005-0000-0000-0000B2020000}"/>
    <cellStyle name="Monétaire 16 3 5" xfId="3896" xr:uid="{00000000-0005-0000-0000-0000B3020000}"/>
    <cellStyle name="Monétaire 16 3 6" xfId="4596" xr:uid="{00000000-0005-0000-0000-0000B4020000}"/>
    <cellStyle name="Monétaire 16 3 7" xfId="5310" xr:uid="{00000000-0005-0000-0000-0000B5020000}"/>
    <cellStyle name="Monétaire 16 3 8" xfId="6024" xr:uid="{00000000-0005-0000-0000-0000B6020000}"/>
    <cellStyle name="Monétaire 16 3 9" xfId="6738" xr:uid="{00000000-0005-0000-0000-0000B7020000}"/>
    <cellStyle name="Monétaire 16 4" xfId="590" xr:uid="{00000000-0005-0000-0000-0000B8020000}"/>
    <cellStyle name="Monétaire 16 4 10" xfId="7552" xr:uid="{00000000-0005-0000-0000-0000B9020000}"/>
    <cellStyle name="Monétaire 16 4 11" xfId="8266" xr:uid="{00000000-0005-0000-0000-0000BA020000}"/>
    <cellStyle name="Monétaire 16 4 12" xfId="8980" xr:uid="{00000000-0005-0000-0000-0000BB020000}"/>
    <cellStyle name="Monétaire 16 4 13" xfId="9694" xr:uid="{00000000-0005-0000-0000-0000BC020000}"/>
    <cellStyle name="Monétaire 16 4 14" xfId="10408" xr:uid="{00000000-0005-0000-0000-0000BD020000}"/>
    <cellStyle name="Monétaire 16 4 15" xfId="11122" xr:uid="{00000000-0005-0000-0000-0000BE020000}"/>
    <cellStyle name="Monétaire 16 4 16" xfId="1188" xr:uid="{00000000-0005-0000-0000-0000BF020000}"/>
    <cellStyle name="Monétaire 16 4 2" xfId="1888" xr:uid="{00000000-0005-0000-0000-0000C0020000}"/>
    <cellStyle name="Monétaire 16 4 3" xfId="2596" xr:uid="{00000000-0005-0000-0000-0000C1020000}"/>
    <cellStyle name="Monétaire 16 4 4" xfId="3296" xr:uid="{00000000-0005-0000-0000-0000C2020000}"/>
    <cellStyle name="Monétaire 16 4 5" xfId="3996" xr:uid="{00000000-0005-0000-0000-0000C3020000}"/>
    <cellStyle name="Monétaire 16 4 6" xfId="4696" xr:uid="{00000000-0005-0000-0000-0000C4020000}"/>
    <cellStyle name="Monétaire 16 4 7" xfId="5410" xr:uid="{00000000-0005-0000-0000-0000C5020000}"/>
    <cellStyle name="Monétaire 16 4 8" xfId="6124" xr:uid="{00000000-0005-0000-0000-0000C6020000}"/>
    <cellStyle name="Monétaire 16 4 9" xfId="6838" xr:uid="{00000000-0005-0000-0000-0000C7020000}"/>
    <cellStyle name="Monétaire 16 5" xfId="690" xr:uid="{00000000-0005-0000-0000-0000C8020000}"/>
    <cellStyle name="Monétaire 16 5 10" xfId="7652" xr:uid="{00000000-0005-0000-0000-0000C9020000}"/>
    <cellStyle name="Monétaire 16 5 11" xfId="8366" xr:uid="{00000000-0005-0000-0000-0000CA020000}"/>
    <cellStyle name="Monétaire 16 5 12" xfId="9080" xr:uid="{00000000-0005-0000-0000-0000CB020000}"/>
    <cellStyle name="Monétaire 16 5 13" xfId="9794" xr:uid="{00000000-0005-0000-0000-0000CC020000}"/>
    <cellStyle name="Monétaire 16 5 14" xfId="10508" xr:uid="{00000000-0005-0000-0000-0000CD020000}"/>
    <cellStyle name="Monétaire 16 5 15" xfId="11222" xr:uid="{00000000-0005-0000-0000-0000CE020000}"/>
    <cellStyle name="Monétaire 16 5 16" xfId="1288" xr:uid="{00000000-0005-0000-0000-0000CF020000}"/>
    <cellStyle name="Monétaire 16 5 2" xfId="1988" xr:uid="{00000000-0005-0000-0000-0000D0020000}"/>
    <cellStyle name="Monétaire 16 5 3" xfId="2696" xr:uid="{00000000-0005-0000-0000-0000D1020000}"/>
    <cellStyle name="Monétaire 16 5 4" xfId="3396" xr:uid="{00000000-0005-0000-0000-0000D2020000}"/>
    <cellStyle name="Monétaire 16 5 5" xfId="4096" xr:uid="{00000000-0005-0000-0000-0000D3020000}"/>
    <cellStyle name="Monétaire 16 5 6" xfId="4796" xr:uid="{00000000-0005-0000-0000-0000D4020000}"/>
    <cellStyle name="Monétaire 16 5 7" xfId="5510" xr:uid="{00000000-0005-0000-0000-0000D5020000}"/>
    <cellStyle name="Monétaire 16 5 8" xfId="6224" xr:uid="{00000000-0005-0000-0000-0000D6020000}"/>
    <cellStyle name="Monétaire 16 5 9" xfId="6938" xr:uid="{00000000-0005-0000-0000-0000D7020000}"/>
    <cellStyle name="Monétaire 16 6" xfId="209" xr:uid="{00000000-0005-0000-0000-0000D8020000}"/>
    <cellStyle name="Monétaire 16 6 10" xfId="7885" xr:uid="{00000000-0005-0000-0000-0000D9020000}"/>
    <cellStyle name="Monétaire 16 6 11" xfId="8599" xr:uid="{00000000-0005-0000-0000-0000DA020000}"/>
    <cellStyle name="Monétaire 16 6 12" xfId="9313" xr:uid="{00000000-0005-0000-0000-0000DB020000}"/>
    <cellStyle name="Monétaire 16 6 13" xfId="10027" xr:uid="{00000000-0005-0000-0000-0000DC020000}"/>
    <cellStyle name="Monétaire 16 6 14" xfId="10741" xr:uid="{00000000-0005-0000-0000-0000DD020000}"/>
    <cellStyle name="Monétaire 16 6 15" xfId="1507" xr:uid="{00000000-0005-0000-0000-0000DE020000}"/>
    <cellStyle name="Monétaire 16 6 2" xfId="2215" xr:uid="{00000000-0005-0000-0000-0000DF020000}"/>
    <cellStyle name="Monétaire 16 6 3" xfId="2915" xr:uid="{00000000-0005-0000-0000-0000E0020000}"/>
    <cellStyle name="Monétaire 16 6 4" xfId="3615" xr:uid="{00000000-0005-0000-0000-0000E1020000}"/>
    <cellStyle name="Monétaire 16 6 5" xfId="4315" xr:uid="{00000000-0005-0000-0000-0000E2020000}"/>
    <cellStyle name="Monétaire 16 6 6" xfId="5029" xr:uid="{00000000-0005-0000-0000-0000E3020000}"/>
    <cellStyle name="Monétaire 16 6 7" xfId="5743" xr:uid="{00000000-0005-0000-0000-0000E4020000}"/>
    <cellStyle name="Monétaire 16 6 8" xfId="6457" xr:uid="{00000000-0005-0000-0000-0000E5020000}"/>
    <cellStyle name="Monétaire 16 6 9" xfId="7171" xr:uid="{00000000-0005-0000-0000-0000E6020000}"/>
    <cellStyle name="Monétaire 16 7" xfId="1396" xr:uid="{00000000-0005-0000-0000-0000E7020000}"/>
    <cellStyle name="Monétaire 16 8" xfId="2104" xr:uid="{00000000-0005-0000-0000-0000E8020000}"/>
    <cellStyle name="Monétaire 16 9" xfId="2804" xr:uid="{00000000-0005-0000-0000-0000E9020000}"/>
    <cellStyle name="Monétaire 17" xfId="106" xr:uid="{00000000-0005-0000-0000-0000EA020000}"/>
    <cellStyle name="Monétaire 17 10" xfId="5640" xr:uid="{00000000-0005-0000-0000-0000EB020000}"/>
    <cellStyle name="Monétaire 17 11" xfId="6354" xr:uid="{00000000-0005-0000-0000-0000EC020000}"/>
    <cellStyle name="Monétaire 17 12" xfId="7068" xr:uid="{00000000-0005-0000-0000-0000ED020000}"/>
    <cellStyle name="Monétaire 17 13" xfId="7782" xr:uid="{00000000-0005-0000-0000-0000EE020000}"/>
    <cellStyle name="Monétaire 17 14" xfId="8496" xr:uid="{00000000-0005-0000-0000-0000EF020000}"/>
    <cellStyle name="Monétaire 17 15" xfId="9210" xr:uid="{00000000-0005-0000-0000-0000F0020000}"/>
    <cellStyle name="Monétaire 17 16" xfId="9924" xr:uid="{00000000-0005-0000-0000-0000F1020000}"/>
    <cellStyle name="Monétaire 17 17" xfId="10638" xr:uid="{00000000-0005-0000-0000-0000F2020000}"/>
    <cellStyle name="Monétaire 17 18" xfId="899" xr:uid="{00000000-0005-0000-0000-0000F3020000}"/>
    <cellStyle name="Monétaire 17 2" xfId="698" xr:uid="{00000000-0005-0000-0000-0000F4020000}"/>
    <cellStyle name="Monétaire 17 2 10" xfId="7660" xr:uid="{00000000-0005-0000-0000-0000F5020000}"/>
    <cellStyle name="Monétaire 17 2 11" xfId="8374" xr:uid="{00000000-0005-0000-0000-0000F6020000}"/>
    <cellStyle name="Monétaire 17 2 12" xfId="9088" xr:uid="{00000000-0005-0000-0000-0000F7020000}"/>
    <cellStyle name="Monétaire 17 2 13" xfId="9802" xr:uid="{00000000-0005-0000-0000-0000F8020000}"/>
    <cellStyle name="Monétaire 17 2 14" xfId="10516" xr:uid="{00000000-0005-0000-0000-0000F9020000}"/>
    <cellStyle name="Monétaire 17 2 15" xfId="11230" xr:uid="{00000000-0005-0000-0000-0000FA020000}"/>
    <cellStyle name="Monétaire 17 2 16" xfId="1296" xr:uid="{00000000-0005-0000-0000-0000FB020000}"/>
    <cellStyle name="Monétaire 17 2 2" xfId="1996" xr:uid="{00000000-0005-0000-0000-0000FC020000}"/>
    <cellStyle name="Monétaire 17 2 3" xfId="2704" xr:uid="{00000000-0005-0000-0000-0000FD020000}"/>
    <cellStyle name="Monétaire 17 2 4" xfId="3404" xr:uid="{00000000-0005-0000-0000-0000FE020000}"/>
    <cellStyle name="Monétaire 17 2 5" xfId="4104" xr:uid="{00000000-0005-0000-0000-0000FF020000}"/>
    <cellStyle name="Monétaire 17 2 6" xfId="4804" xr:uid="{00000000-0005-0000-0000-000000030000}"/>
    <cellStyle name="Monétaire 17 2 7" xfId="5518" xr:uid="{00000000-0005-0000-0000-000001030000}"/>
    <cellStyle name="Monétaire 17 2 8" xfId="6232" xr:uid="{00000000-0005-0000-0000-000002030000}"/>
    <cellStyle name="Monétaire 17 2 9" xfId="6946" xr:uid="{00000000-0005-0000-0000-000003030000}"/>
    <cellStyle name="Monétaire 17 3" xfId="301" xr:uid="{00000000-0005-0000-0000-000004030000}"/>
    <cellStyle name="Monétaire 17 3 10" xfId="7977" xr:uid="{00000000-0005-0000-0000-000005030000}"/>
    <cellStyle name="Monétaire 17 3 11" xfId="8691" xr:uid="{00000000-0005-0000-0000-000006030000}"/>
    <cellStyle name="Monétaire 17 3 12" xfId="9405" xr:uid="{00000000-0005-0000-0000-000007030000}"/>
    <cellStyle name="Monétaire 17 3 13" xfId="10119" xr:uid="{00000000-0005-0000-0000-000008030000}"/>
    <cellStyle name="Monétaire 17 3 14" xfId="10833" xr:uid="{00000000-0005-0000-0000-000009030000}"/>
    <cellStyle name="Monétaire 17 3 15" xfId="1599" xr:uid="{00000000-0005-0000-0000-00000A030000}"/>
    <cellStyle name="Monétaire 17 3 2" xfId="2307" xr:uid="{00000000-0005-0000-0000-00000B030000}"/>
    <cellStyle name="Monétaire 17 3 3" xfId="3007" xr:uid="{00000000-0005-0000-0000-00000C030000}"/>
    <cellStyle name="Monétaire 17 3 4" xfId="3707" xr:uid="{00000000-0005-0000-0000-00000D030000}"/>
    <cellStyle name="Monétaire 17 3 5" xfId="4407" xr:uid="{00000000-0005-0000-0000-00000E030000}"/>
    <cellStyle name="Monétaire 17 3 6" xfId="5121" xr:uid="{00000000-0005-0000-0000-00000F030000}"/>
    <cellStyle name="Monétaire 17 3 7" xfId="5835" xr:uid="{00000000-0005-0000-0000-000010030000}"/>
    <cellStyle name="Monétaire 17 3 8" xfId="6549" xr:uid="{00000000-0005-0000-0000-000011030000}"/>
    <cellStyle name="Monétaire 17 3 9" xfId="7263" xr:uid="{00000000-0005-0000-0000-000012030000}"/>
    <cellStyle name="Monétaire 17 4" xfId="1404" xr:uid="{00000000-0005-0000-0000-000013030000}"/>
    <cellStyle name="Monétaire 17 5" xfId="2112" xr:uid="{00000000-0005-0000-0000-000014030000}"/>
    <cellStyle name="Monétaire 17 6" xfId="2812" xr:uid="{00000000-0005-0000-0000-000015030000}"/>
    <cellStyle name="Monétaire 17 7" xfId="3512" xr:uid="{00000000-0005-0000-0000-000016030000}"/>
    <cellStyle name="Monétaire 17 8" xfId="4212" xr:uid="{00000000-0005-0000-0000-000017030000}"/>
    <cellStyle name="Monétaire 17 9" xfId="4926" xr:uid="{00000000-0005-0000-0000-000018030000}"/>
    <cellStyle name="Monétaire 18" xfId="114" xr:uid="{00000000-0005-0000-0000-000019030000}"/>
    <cellStyle name="Monétaire 18 10" xfId="6362" xr:uid="{00000000-0005-0000-0000-00001A030000}"/>
    <cellStyle name="Monétaire 18 11" xfId="7076" xr:uid="{00000000-0005-0000-0000-00001B030000}"/>
    <cellStyle name="Monétaire 18 12" xfId="7790" xr:uid="{00000000-0005-0000-0000-00001C030000}"/>
    <cellStyle name="Monétaire 18 13" xfId="8504" xr:uid="{00000000-0005-0000-0000-00001D030000}"/>
    <cellStyle name="Monétaire 18 14" xfId="9218" xr:uid="{00000000-0005-0000-0000-00001E030000}"/>
    <cellStyle name="Monétaire 18 15" xfId="9932" xr:uid="{00000000-0005-0000-0000-00001F030000}"/>
    <cellStyle name="Monétaire 18 16" xfId="10646" xr:uid="{00000000-0005-0000-0000-000020030000}"/>
    <cellStyle name="Monétaire 18 17" xfId="999" xr:uid="{00000000-0005-0000-0000-000021030000}"/>
    <cellStyle name="Monétaire 18 2" xfId="401" xr:uid="{00000000-0005-0000-0000-000022030000}"/>
    <cellStyle name="Monétaire 18 2 10" xfId="8077" xr:uid="{00000000-0005-0000-0000-000023030000}"/>
    <cellStyle name="Monétaire 18 2 11" xfId="8791" xr:uid="{00000000-0005-0000-0000-000024030000}"/>
    <cellStyle name="Monétaire 18 2 12" xfId="9505" xr:uid="{00000000-0005-0000-0000-000025030000}"/>
    <cellStyle name="Monétaire 18 2 13" xfId="10219" xr:uid="{00000000-0005-0000-0000-000026030000}"/>
    <cellStyle name="Monétaire 18 2 14" xfId="10933" xr:uid="{00000000-0005-0000-0000-000027030000}"/>
    <cellStyle name="Monétaire 18 2 15" xfId="1699" xr:uid="{00000000-0005-0000-0000-000028030000}"/>
    <cellStyle name="Monétaire 18 2 2" xfId="2407" xr:uid="{00000000-0005-0000-0000-000029030000}"/>
    <cellStyle name="Monétaire 18 2 3" xfId="3107" xr:uid="{00000000-0005-0000-0000-00002A030000}"/>
    <cellStyle name="Monétaire 18 2 4" xfId="3807" xr:uid="{00000000-0005-0000-0000-00002B030000}"/>
    <cellStyle name="Monétaire 18 2 5" xfId="4507" xr:uid="{00000000-0005-0000-0000-00002C030000}"/>
    <cellStyle name="Monétaire 18 2 6" xfId="5221" xr:uid="{00000000-0005-0000-0000-00002D030000}"/>
    <cellStyle name="Monétaire 18 2 7" xfId="5935" xr:uid="{00000000-0005-0000-0000-00002E030000}"/>
    <cellStyle name="Monétaire 18 2 8" xfId="6649" xr:uid="{00000000-0005-0000-0000-00002F030000}"/>
    <cellStyle name="Monétaire 18 2 9" xfId="7363" xr:uid="{00000000-0005-0000-0000-000030030000}"/>
    <cellStyle name="Monétaire 18 3" xfId="1412" xr:uid="{00000000-0005-0000-0000-000031030000}"/>
    <cellStyle name="Monétaire 18 4" xfId="2120" xr:uid="{00000000-0005-0000-0000-000032030000}"/>
    <cellStyle name="Monétaire 18 5" xfId="2820" xr:uid="{00000000-0005-0000-0000-000033030000}"/>
    <cellStyle name="Monétaire 18 6" xfId="3520" xr:uid="{00000000-0005-0000-0000-000034030000}"/>
    <cellStyle name="Monétaire 18 7" xfId="4220" xr:uid="{00000000-0005-0000-0000-000035030000}"/>
    <cellStyle name="Monétaire 18 8" xfId="4934" xr:uid="{00000000-0005-0000-0000-000036030000}"/>
    <cellStyle name="Monétaire 18 9" xfId="5648" xr:uid="{00000000-0005-0000-0000-000037030000}"/>
    <cellStyle name="Monétaire 19" xfId="501" xr:uid="{00000000-0005-0000-0000-000038030000}"/>
    <cellStyle name="Monétaire 19 10" xfId="7463" xr:uid="{00000000-0005-0000-0000-000039030000}"/>
    <cellStyle name="Monétaire 19 11" xfId="8177" xr:uid="{00000000-0005-0000-0000-00003A030000}"/>
    <cellStyle name="Monétaire 19 12" xfId="8891" xr:uid="{00000000-0005-0000-0000-00003B030000}"/>
    <cellStyle name="Monétaire 19 13" xfId="9605" xr:uid="{00000000-0005-0000-0000-00003C030000}"/>
    <cellStyle name="Monétaire 19 14" xfId="10319" xr:uid="{00000000-0005-0000-0000-00003D030000}"/>
    <cellStyle name="Monétaire 19 15" xfId="11033" xr:uid="{00000000-0005-0000-0000-00003E030000}"/>
    <cellStyle name="Monétaire 19 16" xfId="1099" xr:uid="{00000000-0005-0000-0000-00003F030000}"/>
    <cellStyle name="Monétaire 19 2" xfId="1799" xr:uid="{00000000-0005-0000-0000-000040030000}"/>
    <cellStyle name="Monétaire 19 3" xfId="2507" xr:uid="{00000000-0005-0000-0000-000041030000}"/>
    <cellStyle name="Monétaire 19 4" xfId="3207" xr:uid="{00000000-0005-0000-0000-000042030000}"/>
    <cellStyle name="Monétaire 19 5" xfId="3907" xr:uid="{00000000-0005-0000-0000-000043030000}"/>
    <cellStyle name="Monétaire 19 6" xfId="4607" xr:uid="{00000000-0005-0000-0000-000044030000}"/>
    <cellStyle name="Monétaire 19 7" xfId="5321" xr:uid="{00000000-0005-0000-0000-000045030000}"/>
    <cellStyle name="Monétaire 19 8" xfId="6035" xr:uid="{00000000-0005-0000-0000-000046030000}"/>
    <cellStyle name="Monétaire 19 9" xfId="6749" xr:uid="{00000000-0005-0000-0000-000047030000}"/>
    <cellStyle name="Monétaire 2" xfId="4" xr:uid="{00000000-0005-0000-0000-000048030000}"/>
    <cellStyle name="Monétaire 2 10" xfId="83" xr:uid="{00000000-0005-0000-0000-000049030000}"/>
    <cellStyle name="Monétaire 2 10 10" xfId="2789" xr:uid="{00000000-0005-0000-0000-00004A030000}"/>
    <cellStyle name="Monétaire 2 10 11" xfId="3489" xr:uid="{00000000-0005-0000-0000-00004B030000}"/>
    <cellStyle name="Monétaire 2 10 12" xfId="4189" xr:uid="{00000000-0005-0000-0000-00004C030000}"/>
    <cellStyle name="Monétaire 2 10 13" xfId="4903" xr:uid="{00000000-0005-0000-0000-00004D030000}"/>
    <cellStyle name="Monétaire 2 10 14" xfId="5617" xr:uid="{00000000-0005-0000-0000-00004E030000}"/>
    <cellStyle name="Monétaire 2 10 15" xfId="6331" xr:uid="{00000000-0005-0000-0000-00004F030000}"/>
    <cellStyle name="Monétaire 2 10 16" xfId="7045" xr:uid="{00000000-0005-0000-0000-000050030000}"/>
    <cellStyle name="Monétaire 2 10 17" xfId="7759" xr:uid="{00000000-0005-0000-0000-000051030000}"/>
    <cellStyle name="Monétaire 2 10 18" xfId="8473" xr:uid="{00000000-0005-0000-0000-000052030000}"/>
    <cellStyle name="Monétaire 2 10 19" xfId="9187" xr:uid="{00000000-0005-0000-0000-000053030000}"/>
    <cellStyle name="Monétaire 2 10 2" xfId="283" xr:uid="{00000000-0005-0000-0000-000054030000}"/>
    <cellStyle name="Monétaire 2 10 2 10" xfId="7245" xr:uid="{00000000-0005-0000-0000-000055030000}"/>
    <cellStyle name="Monétaire 2 10 2 11" xfId="7959" xr:uid="{00000000-0005-0000-0000-000056030000}"/>
    <cellStyle name="Monétaire 2 10 2 12" xfId="8673" xr:uid="{00000000-0005-0000-0000-000057030000}"/>
    <cellStyle name="Monétaire 2 10 2 13" xfId="9387" xr:uid="{00000000-0005-0000-0000-000058030000}"/>
    <cellStyle name="Monétaire 2 10 2 14" xfId="10101" xr:uid="{00000000-0005-0000-0000-000059030000}"/>
    <cellStyle name="Monétaire 2 10 2 15" xfId="10815" xr:uid="{00000000-0005-0000-0000-00005A030000}"/>
    <cellStyle name="Monétaire 2 10 2 16" xfId="881" xr:uid="{00000000-0005-0000-0000-00005B030000}"/>
    <cellStyle name="Monétaire 2 10 2 2" xfId="1581" xr:uid="{00000000-0005-0000-0000-00005C030000}"/>
    <cellStyle name="Monétaire 2 10 2 3" xfId="2289" xr:uid="{00000000-0005-0000-0000-00005D030000}"/>
    <cellStyle name="Monétaire 2 10 2 4" xfId="2989" xr:uid="{00000000-0005-0000-0000-00005E030000}"/>
    <cellStyle name="Monétaire 2 10 2 5" xfId="3689" xr:uid="{00000000-0005-0000-0000-00005F030000}"/>
    <cellStyle name="Monétaire 2 10 2 6" xfId="4389" xr:uid="{00000000-0005-0000-0000-000060030000}"/>
    <cellStyle name="Monétaire 2 10 2 7" xfId="5103" xr:uid="{00000000-0005-0000-0000-000061030000}"/>
    <cellStyle name="Monétaire 2 10 2 8" xfId="5817" xr:uid="{00000000-0005-0000-0000-000062030000}"/>
    <cellStyle name="Monétaire 2 10 2 9" xfId="6531" xr:uid="{00000000-0005-0000-0000-000063030000}"/>
    <cellStyle name="Monétaire 2 10 20" xfId="9901" xr:uid="{00000000-0005-0000-0000-000064030000}"/>
    <cellStyle name="Monétaire 2 10 21" xfId="10615" xr:uid="{00000000-0005-0000-0000-000065030000}"/>
    <cellStyle name="Monétaire 2 10 22" xfId="797" xr:uid="{00000000-0005-0000-0000-000066030000}"/>
    <cellStyle name="Monétaire 2 10 3" xfId="375" xr:uid="{00000000-0005-0000-0000-000067030000}"/>
    <cellStyle name="Monétaire 2 10 3 10" xfId="7337" xr:uid="{00000000-0005-0000-0000-000068030000}"/>
    <cellStyle name="Monétaire 2 10 3 11" xfId="8051" xr:uid="{00000000-0005-0000-0000-000069030000}"/>
    <cellStyle name="Monétaire 2 10 3 12" xfId="8765" xr:uid="{00000000-0005-0000-0000-00006A030000}"/>
    <cellStyle name="Monétaire 2 10 3 13" xfId="9479" xr:uid="{00000000-0005-0000-0000-00006B030000}"/>
    <cellStyle name="Monétaire 2 10 3 14" xfId="10193" xr:uid="{00000000-0005-0000-0000-00006C030000}"/>
    <cellStyle name="Monétaire 2 10 3 15" xfId="10907" xr:uid="{00000000-0005-0000-0000-00006D030000}"/>
    <cellStyle name="Monétaire 2 10 3 16" xfId="973" xr:uid="{00000000-0005-0000-0000-00006E030000}"/>
    <cellStyle name="Monétaire 2 10 3 2" xfId="1673" xr:uid="{00000000-0005-0000-0000-00006F030000}"/>
    <cellStyle name="Monétaire 2 10 3 3" xfId="2381" xr:uid="{00000000-0005-0000-0000-000070030000}"/>
    <cellStyle name="Monétaire 2 10 3 4" xfId="3081" xr:uid="{00000000-0005-0000-0000-000071030000}"/>
    <cellStyle name="Monétaire 2 10 3 5" xfId="3781" xr:uid="{00000000-0005-0000-0000-000072030000}"/>
    <cellStyle name="Monétaire 2 10 3 6" xfId="4481" xr:uid="{00000000-0005-0000-0000-000073030000}"/>
    <cellStyle name="Monétaire 2 10 3 7" xfId="5195" xr:uid="{00000000-0005-0000-0000-000074030000}"/>
    <cellStyle name="Monétaire 2 10 3 8" xfId="5909" xr:uid="{00000000-0005-0000-0000-000075030000}"/>
    <cellStyle name="Monétaire 2 10 3 9" xfId="6623" xr:uid="{00000000-0005-0000-0000-000076030000}"/>
    <cellStyle name="Monétaire 2 10 4" xfId="475" xr:uid="{00000000-0005-0000-0000-000077030000}"/>
    <cellStyle name="Monétaire 2 10 4 10" xfId="7437" xr:uid="{00000000-0005-0000-0000-000078030000}"/>
    <cellStyle name="Monétaire 2 10 4 11" xfId="8151" xr:uid="{00000000-0005-0000-0000-000079030000}"/>
    <cellStyle name="Monétaire 2 10 4 12" xfId="8865" xr:uid="{00000000-0005-0000-0000-00007A030000}"/>
    <cellStyle name="Monétaire 2 10 4 13" xfId="9579" xr:uid="{00000000-0005-0000-0000-00007B030000}"/>
    <cellStyle name="Monétaire 2 10 4 14" xfId="10293" xr:uid="{00000000-0005-0000-0000-00007C030000}"/>
    <cellStyle name="Monétaire 2 10 4 15" xfId="11007" xr:uid="{00000000-0005-0000-0000-00007D030000}"/>
    <cellStyle name="Monétaire 2 10 4 16" xfId="1073" xr:uid="{00000000-0005-0000-0000-00007E030000}"/>
    <cellStyle name="Monétaire 2 10 4 2" xfId="1773" xr:uid="{00000000-0005-0000-0000-00007F030000}"/>
    <cellStyle name="Monétaire 2 10 4 3" xfId="2481" xr:uid="{00000000-0005-0000-0000-000080030000}"/>
    <cellStyle name="Monétaire 2 10 4 4" xfId="3181" xr:uid="{00000000-0005-0000-0000-000081030000}"/>
    <cellStyle name="Monétaire 2 10 4 5" xfId="3881" xr:uid="{00000000-0005-0000-0000-000082030000}"/>
    <cellStyle name="Monétaire 2 10 4 6" xfId="4581" xr:uid="{00000000-0005-0000-0000-000083030000}"/>
    <cellStyle name="Monétaire 2 10 4 7" xfId="5295" xr:uid="{00000000-0005-0000-0000-000084030000}"/>
    <cellStyle name="Monétaire 2 10 4 8" xfId="6009" xr:uid="{00000000-0005-0000-0000-000085030000}"/>
    <cellStyle name="Monétaire 2 10 4 9" xfId="6723" xr:uid="{00000000-0005-0000-0000-000086030000}"/>
    <cellStyle name="Monétaire 2 10 5" xfId="575" xr:uid="{00000000-0005-0000-0000-000087030000}"/>
    <cellStyle name="Monétaire 2 10 5 10" xfId="7537" xr:uid="{00000000-0005-0000-0000-000088030000}"/>
    <cellStyle name="Monétaire 2 10 5 11" xfId="8251" xr:uid="{00000000-0005-0000-0000-000089030000}"/>
    <cellStyle name="Monétaire 2 10 5 12" xfId="8965" xr:uid="{00000000-0005-0000-0000-00008A030000}"/>
    <cellStyle name="Monétaire 2 10 5 13" xfId="9679" xr:uid="{00000000-0005-0000-0000-00008B030000}"/>
    <cellStyle name="Monétaire 2 10 5 14" xfId="10393" xr:uid="{00000000-0005-0000-0000-00008C030000}"/>
    <cellStyle name="Monétaire 2 10 5 15" xfId="11107" xr:uid="{00000000-0005-0000-0000-00008D030000}"/>
    <cellStyle name="Monétaire 2 10 5 16" xfId="1173" xr:uid="{00000000-0005-0000-0000-00008E030000}"/>
    <cellStyle name="Monétaire 2 10 5 2" xfId="1873" xr:uid="{00000000-0005-0000-0000-00008F030000}"/>
    <cellStyle name="Monétaire 2 10 5 3" xfId="2581" xr:uid="{00000000-0005-0000-0000-000090030000}"/>
    <cellStyle name="Monétaire 2 10 5 4" xfId="3281" xr:uid="{00000000-0005-0000-0000-000091030000}"/>
    <cellStyle name="Monétaire 2 10 5 5" xfId="3981" xr:uid="{00000000-0005-0000-0000-000092030000}"/>
    <cellStyle name="Monétaire 2 10 5 6" xfId="4681" xr:uid="{00000000-0005-0000-0000-000093030000}"/>
    <cellStyle name="Monétaire 2 10 5 7" xfId="5395" xr:uid="{00000000-0005-0000-0000-000094030000}"/>
    <cellStyle name="Monétaire 2 10 5 8" xfId="6109" xr:uid="{00000000-0005-0000-0000-000095030000}"/>
    <cellStyle name="Monétaire 2 10 5 9" xfId="6823" xr:uid="{00000000-0005-0000-0000-000096030000}"/>
    <cellStyle name="Monétaire 2 10 6" xfId="675" xr:uid="{00000000-0005-0000-0000-000097030000}"/>
    <cellStyle name="Monétaire 2 10 6 10" xfId="7637" xr:uid="{00000000-0005-0000-0000-000098030000}"/>
    <cellStyle name="Monétaire 2 10 6 11" xfId="8351" xr:uid="{00000000-0005-0000-0000-000099030000}"/>
    <cellStyle name="Monétaire 2 10 6 12" xfId="9065" xr:uid="{00000000-0005-0000-0000-00009A030000}"/>
    <cellStyle name="Monétaire 2 10 6 13" xfId="9779" xr:uid="{00000000-0005-0000-0000-00009B030000}"/>
    <cellStyle name="Monétaire 2 10 6 14" xfId="10493" xr:uid="{00000000-0005-0000-0000-00009C030000}"/>
    <cellStyle name="Monétaire 2 10 6 15" xfId="11207" xr:uid="{00000000-0005-0000-0000-00009D030000}"/>
    <cellStyle name="Monétaire 2 10 6 16" xfId="1273" xr:uid="{00000000-0005-0000-0000-00009E030000}"/>
    <cellStyle name="Monétaire 2 10 6 2" xfId="1973" xr:uid="{00000000-0005-0000-0000-00009F030000}"/>
    <cellStyle name="Monétaire 2 10 6 3" xfId="2681" xr:uid="{00000000-0005-0000-0000-0000A0030000}"/>
    <cellStyle name="Monétaire 2 10 6 4" xfId="3381" xr:uid="{00000000-0005-0000-0000-0000A1030000}"/>
    <cellStyle name="Monétaire 2 10 6 5" xfId="4081" xr:uid="{00000000-0005-0000-0000-0000A2030000}"/>
    <cellStyle name="Monétaire 2 10 6 6" xfId="4781" xr:uid="{00000000-0005-0000-0000-0000A3030000}"/>
    <cellStyle name="Monétaire 2 10 6 7" xfId="5495" xr:uid="{00000000-0005-0000-0000-0000A4030000}"/>
    <cellStyle name="Monétaire 2 10 6 8" xfId="6209" xr:uid="{00000000-0005-0000-0000-0000A5030000}"/>
    <cellStyle name="Monétaire 2 10 6 9" xfId="6923" xr:uid="{00000000-0005-0000-0000-0000A6030000}"/>
    <cellStyle name="Monétaire 2 10 7" xfId="199" xr:uid="{00000000-0005-0000-0000-0000A7030000}"/>
    <cellStyle name="Monétaire 2 10 7 10" xfId="7875" xr:uid="{00000000-0005-0000-0000-0000A8030000}"/>
    <cellStyle name="Monétaire 2 10 7 11" xfId="8589" xr:uid="{00000000-0005-0000-0000-0000A9030000}"/>
    <cellStyle name="Monétaire 2 10 7 12" xfId="9303" xr:uid="{00000000-0005-0000-0000-0000AA030000}"/>
    <cellStyle name="Monétaire 2 10 7 13" xfId="10017" xr:uid="{00000000-0005-0000-0000-0000AB030000}"/>
    <cellStyle name="Monétaire 2 10 7 14" xfId="10731" xr:uid="{00000000-0005-0000-0000-0000AC030000}"/>
    <cellStyle name="Monétaire 2 10 7 15" xfId="1497" xr:uid="{00000000-0005-0000-0000-0000AD030000}"/>
    <cellStyle name="Monétaire 2 10 7 2" xfId="2205" xr:uid="{00000000-0005-0000-0000-0000AE030000}"/>
    <cellStyle name="Monétaire 2 10 7 3" xfId="2905" xr:uid="{00000000-0005-0000-0000-0000AF030000}"/>
    <cellStyle name="Monétaire 2 10 7 4" xfId="3605" xr:uid="{00000000-0005-0000-0000-0000B0030000}"/>
    <cellStyle name="Monétaire 2 10 7 5" xfId="4305" xr:uid="{00000000-0005-0000-0000-0000B1030000}"/>
    <cellStyle name="Monétaire 2 10 7 6" xfId="5019" xr:uid="{00000000-0005-0000-0000-0000B2030000}"/>
    <cellStyle name="Monétaire 2 10 7 7" xfId="5733" xr:uid="{00000000-0005-0000-0000-0000B3030000}"/>
    <cellStyle name="Monétaire 2 10 7 8" xfId="6447" xr:uid="{00000000-0005-0000-0000-0000B4030000}"/>
    <cellStyle name="Monétaire 2 10 7 9" xfId="7161" xr:uid="{00000000-0005-0000-0000-0000B5030000}"/>
    <cellStyle name="Monétaire 2 10 8" xfId="1381" xr:uid="{00000000-0005-0000-0000-0000B6030000}"/>
    <cellStyle name="Monétaire 2 10 9" xfId="2089" xr:uid="{00000000-0005-0000-0000-0000B7030000}"/>
    <cellStyle name="Monétaire 2 11" xfId="87" xr:uid="{00000000-0005-0000-0000-0000B8030000}"/>
    <cellStyle name="Monétaire 2 11 10" xfId="2793" xr:uid="{00000000-0005-0000-0000-0000B9030000}"/>
    <cellStyle name="Monétaire 2 11 11" xfId="3493" xr:uid="{00000000-0005-0000-0000-0000BA030000}"/>
    <cellStyle name="Monétaire 2 11 12" xfId="4193" xr:uid="{00000000-0005-0000-0000-0000BB030000}"/>
    <cellStyle name="Monétaire 2 11 13" xfId="4907" xr:uid="{00000000-0005-0000-0000-0000BC030000}"/>
    <cellStyle name="Monétaire 2 11 14" xfId="5621" xr:uid="{00000000-0005-0000-0000-0000BD030000}"/>
    <cellStyle name="Monétaire 2 11 15" xfId="6335" xr:uid="{00000000-0005-0000-0000-0000BE030000}"/>
    <cellStyle name="Monétaire 2 11 16" xfId="7049" xr:uid="{00000000-0005-0000-0000-0000BF030000}"/>
    <cellStyle name="Monétaire 2 11 17" xfId="7763" xr:uid="{00000000-0005-0000-0000-0000C0030000}"/>
    <cellStyle name="Monétaire 2 11 18" xfId="8477" xr:uid="{00000000-0005-0000-0000-0000C1030000}"/>
    <cellStyle name="Monétaire 2 11 19" xfId="9191" xr:uid="{00000000-0005-0000-0000-0000C2030000}"/>
    <cellStyle name="Monétaire 2 11 2" xfId="287" xr:uid="{00000000-0005-0000-0000-0000C3030000}"/>
    <cellStyle name="Monétaire 2 11 2 10" xfId="7249" xr:uid="{00000000-0005-0000-0000-0000C4030000}"/>
    <cellStyle name="Monétaire 2 11 2 11" xfId="7963" xr:uid="{00000000-0005-0000-0000-0000C5030000}"/>
    <cellStyle name="Monétaire 2 11 2 12" xfId="8677" xr:uid="{00000000-0005-0000-0000-0000C6030000}"/>
    <cellStyle name="Monétaire 2 11 2 13" xfId="9391" xr:uid="{00000000-0005-0000-0000-0000C7030000}"/>
    <cellStyle name="Monétaire 2 11 2 14" xfId="10105" xr:uid="{00000000-0005-0000-0000-0000C8030000}"/>
    <cellStyle name="Monétaire 2 11 2 15" xfId="10819" xr:uid="{00000000-0005-0000-0000-0000C9030000}"/>
    <cellStyle name="Monétaire 2 11 2 16" xfId="885" xr:uid="{00000000-0005-0000-0000-0000CA030000}"/>
    <cellStyle name="Monétaire 2 11 2 2" xfId="1585" xr:uid="{00000000-0005-0000-0000-0000CB030000}"/>
    <cellStyle name="Monétaire 2 11 2 3" xfId="2293" xr:uid="{00000000-0005-0000-0000-0000CC030000}"/>
    <cellStyle name="Monétaire 2 11 2 4" xfId="2993" xr:uid="{00000000-0005-0000-0000-0000CD030000}"/>
    <cellStyle name="Monétaire 2 11 2 5" xfId="3693" xr:uid="{00000000-0005-0000-0000-0000CE030000}"/>
    <cellStyle name="Monétaire 2 11 2 6" xfId="4393" xr:uid="{00000000-0005-0000-0000-0000CF030000}"/>
    <cellStyle name="Monétaire 2 11 2 7" xfId="5107" xr:uid="{00000000-0005-0000-0000-0000D0030000}"/>
    <cellStyle name="Monétaire 2 11 2 8" xfId="5821" xr:uid="{00000000-0005-0000-0000-0000D1030000}"/>
    <cellStyle name="Monétaire 2 11 2 9" xfId="6535" xr:uid="{00000000-0005-0000-0000-0000D2030000}"/>
    <cellStyle name="Monétaire 2 11 20" xfId="9905" xr:uid="{00000000-0005-0000-0000-0000D3030000}"/>
    <cellStyle name="Monétaire 2 11 21" xfId="10619" xr:uid="{00000000-0005-0000-0000-0000D4030000}"/>
    <cellStyle name="Monétaire 2 11 22" xfId="801" xr:uid="{00000000-0005-0000-0000-0000D5030000}"/>
    <cellStyle name="Monétaire 2 11 3" xfId="379" xr:uid="{00000000-0005-0000-0000-0000D6030000}"/>
    <cellStyle name="Monétaire 2 11 3 10" xfId="7341" xr:uid="{00000000-0005-0000-0000-0000D7030000}"/>
    <cellStyle name="Monétaire 2 11 3 11" xfId="8055" xr:uid="{00000000-0005-0000-0000-0000D8030000}"/>
    <cellStyle name="Monétaire 2 11 3 12" xfId="8769" xr:uid="{00000000-0005-0000-0000-0000D9030000}"/>
    <cellStyle name="Monétaire 2 11 3 13" xfId="9483" xr:uid="{00000000-0005-0000-0000-0000DA030000}"/>
    <cellStyle name="Monétaire 2 11 3 14" xfId="10197" xr:uid="{00000000-0005-0000-0000-0000DB030000}"/>
    <cellStyle name="Monétaire 2 11 3 15" xfId="10911" xr:uid="{00000000-0005-0000-0000-0000DC030000}"/>
    <cellStyle name="Monétaire 2 11 3 16" xfId="977" xr:uid="{00000000-0005-0000-0000-0000DD030000}"/>
    <cellStyle name="Monétaire 2 11 3 2" xfId="1677" xr:uid="{00000000-0005-0000-0000-0000DE030000}"/>
    <cellStyle name="Monétaire 2 11 3 3" xfId="2385" xr:uid="{00000000-0005-0000-0000-0000DF030000}"/>
    <cellStyle name="Monétaire 2 11 3 4" xfId="3085" xr:uid="{00000000-0005-0000-0000-0000E0030000}"/>
    <cellStyle name="Monétaire 2 11 3 5" xfId="3785" xr:uid="{00000000-0005-0000-0000-0000E1030000}"/>
    <cellStyle name="Monétaire 2 11 3 6" xfId="4485" xr:uid="{00000000-0005-0000-0000-0000E2030000}"/>
    <cellStyle name="Monétaire 2 11 3 7" xfId="5199" xr:uid="{00000000-0005-0000-0000-0000E3030000}"/>
    <cellStyle name="Monétaire 2 11 3 8" xfId="5913" xr:uid="{00000000-0005-0000-0000-0000E4030000}"/>
    <cellStyle name="Monétaire 2 11 3 9" xfId="6627" xr:uid="{00000000-0005-0000-0000-0000E5030000}"/>
    <cellStyle name="Monétaire 2 11 4" xfId="479" xr:uid="{00000000-0005-0000-0000-0000E6030000}"/>
    <cellStyle name="Monétaire 2 11 4 10" xfId="7441" xr:uid="{00000000-0005-0000-0000-0000E7030000}"/>
    <cellStyle name="Monétaire 2 11 4 11" xfId="8155" xr:uid="{00000000-0005-0000-0000-0000E8030000}"/>
    <cellStyle name="Monétaire 2 11 4 12" xfId="8869" xr:uid="{00000000-0005-0000-0000-0000E9030000}"/>
    <cellStyle name="Monétaire 2 11 4 13" xfId="9583" xr:uid="{00000000-0005-0000-0000-0000EA030000}"/>
    <cellStyle name="Monétaire 2 11 4 14" xfId="10297" xr:uid="{00000000-0005-0000-0000-0000EB030000}"/>
    <cellStyle name="Monétaire 2 11 4 15" xfId="11011" xr:uid="{00000000-0005-0000-0000-0000EC030000}"/>
    <cellStyle name="Monétaire 2 11 4 16" xfId="1077" xr:uid="{00000000-0005-0000-0000-0000ED030000}"/>
    <cellStyle name="Monétaire 2 11 4 2" xfId="1777" xr:uid="{00000000-0005-0000-0000-0000EE030000}"/>
    <cellStyle name="Monétaire 2 11 4 3" xfId="2485" xr:uid="{00000000-0005-0000-0000-0000EF030000}"/>
    <cellStyle name="Monétaire 2 11 4 4" xfId="3185" xr:uid="{00000000-0005-0000-0000-0000F0030000}"/>
    <cellStyle name="Monétaire 2 11 4 5" xfId="3885" xr:uid="{00000000-0005-0000-0000-0000F1030000}"/>
    <cellStyle name="Monétaire 2 11 4 6" xfId="4585" xr:uid="{00000000-0005-0000-0000-0000F2030000}"/>
    <cellStyle name="Monétaire 2 11 4 7" xfId="5299" xr:uid="{00000000-0005-0000-0000-0000F3030000}"/>
    <cellStyle name="Monétaire 2 11 4 8" xfId="6013" xr:uid="{00000000-0005-0000-0000-0000F4030000}"/>
    <cellStyle name="Monétaire 2 11 4 9" xfId="6727" xr:uid="{00000000-0005-0000-0000-0000F5030000}"/>
    <cellStyle name="Monétaire 2 11 5" xfId="579" xr:uid="{00000000-0005-0000-0000-0000F6030000}"/>
    <cellStyle name="Monétaire 2 11 5 10" xfId="7541" xr:uid="{00000000-0005-0000-0000-0000F7030000}"/>
    <cellStyle name="Monétaire 2 11 5 11" xfId="8255" xr:uid="{00000000-0005-0000-0000-0000F8030000}"/>
    <cellStyle name="Monétaire 2 11 5 12" xfId="8969" xr:uid="{00000000-0005-0000-0000-0000F9030000}"/>
    <cellStyle name="Monétaire 2 11 5 13" xfId="9683" xr:uid="{00000000-0005-0000-0000-0000FA030000}"/>
    <cellStyle name="Monétaire 2 11 5 14" xfId="10397" xr:uid="{00000000-0005-0000-0000-0000FB030000}"/>
    <cellStyle name="Monétaire 2 11 5 15" xfId="11111" xr:uid="{00000000-0005-0000-0000-0000FC030000}"/>
    <cellStyle name="Monétaire 2 11 5 16" xfId="1177" xr:uid="{00000000-0005-0000-0000-0000FD030000}"/>
    <cellStyle name="Monétaire 2 11 5 2" xfId="1877" xr:uid="{00000000-0005-0000-0000-0000FE030000}"/>
    <cellStyle name="Monétaire 2 11 5 3" xfId="2585" xr:uid="{00000000-0005-0000-0000-0000FF030000}"/>
    <cellStyle name="Monétaire 2 11 5 4" xfId="3285" xr:uid="{00000000-0005-0000-0000-000000040000}"/>
    <cellStyle name="Monétaire 2 11 5 5" xfId="3985" xr:uid="{00000000-0005-0000-0000-000001040000}"/>
    <cellStyle name="Monétaire 2 11 5 6" xfId="4685" xr:uid="{00000000-0005-0000-0000-000002040000}"/>
    <cellStyle name="Monétaire 2 11 5 7" xfId="5399" xr:uid="{00000000-0005-0000-0000-000003040000}"/>
    <cellStyle name="Monétaire 2 11 5 8" xfId="6113" xr:uid="{00000000-0005-0000-0000-000004040000}"/>
    <cellStyle name="Monétaire 2 11 5 9" xfId="6827" xr:uid="{00000000-0005-0000-0000-000005040000}"/>
    <cellStyle name="Monétaire 2 11 6" xfId="679" xr:uid="{00000000-0005-0000-0000-000006040000}"/>
    <cellStyle name="Monétaire 2 11 6 10" xfId="7641" xr:uid="{00000000-0005-0000-0000-000007040000}"/>
    <cellStyle name="Monétaire 2 11 6 11" xfId="8355" xr:uid="{00000000-0005-0000-0000-000008040000}"/>
    <cellStyle name="Monétaire 2 11 6 12" xfId="9069" xr:uid="{00000000-0005-0000-0000-000009040000}"/>
    <cellStyle name="Monétaire 2 11 6 13" xfId="9783" xr:uid="{00000000-0005-0000-0000-00000A040000}"/>
    <cellStyle name="Monétaire 2 11 6 14" xfId="10497" xr:uid="{00000000-0005-0000-0000-00000B040000}"/>
    <cellStyle name="Monétaire 2 11 6 15" xfId="11211" xr:uid="{00000000-0005-0000-0000-00000C040000}"/>
    <cellStyle name="Monétaire 2 11 6 16" xfId="1277" xr:uid="{00000000-0005-0000-0000-00000D040000}"/>
    <cellStyle name="Monétaire 2 11 6 2" xfId="1977" xr:uid="{00000000-0005-0000-0000-00000E040000}"/>
    <cellStyle name="Monétaire 2 11 6 3" xfId="2685" xr:uid="{00000000-0005-0000-0000-00000F040000}"/>
    <cellStyle name="Monétaire 2 11 6 4" xfId="3385" xr:uid="{00000000-0005-0000-0000-000010040000}"/>
    <cellStyle name="Monétaire 2 11 6 5" xfId="4085" xr:uid="{00000000-0005-0000-0000-000011040000}"/>
    <cellStyle name="Monétaire 2 11 6 6" xfId="4785" xr:uid="{00000000-0005-0000-0000-000012040000}"/>
    <cellStyle name="Monétaire 2 11 6 7" xfId="5499" xr:uid="{00000000-0005-0000-0000-000013040000}"/>
    <cellStyle name="Monétaire 2 11 6 8" xfId="6213" xr:uid="{00000000-0005-0000-0000-000014040000}"/>
    <cellStyle name="Monétaire 2 11 6 9" xfId="6927" xr:uid="{00000000-0005-0000-0000-000015040000}"/>
    <cellStyle name="Monétaire 2 11 7" xfId="203" xr:uid="{00000000-0005-0000-0000-000016040000}"/>
    <cellStyle name="Monétaire 2 11 7 10" xfId="7879" xr:uid="{00000000-0005-0000-0000-000017040000}"/>
    <cellStyle name="Monétaire 2 11 7 11" xfId="8593" xr:uid="{00000000-0005-0000-0000-000018040000}"/>
    <cellStyle name="Monétaire 2 11 7 12" xfId="9307" xr:uid="{00000000-0005-0000-0000-000019040000}"/>
    <cellStyle name="Monétaire 2 11 7 13" xfId="10021" xr:uid="{00000000-0005-0000-0000-00001A040000}"/>
    <cellStyle name="Monétaire 2 11 7 14" xfId="10735" xr:uid="{00000000-0005-0000-0000-00001B040000}"/>
    <cellStyle name="Monétaire 2 11 7 15" xfId="1501" xr:uid="{00000000-0005-0000-0000-00001C040000}"/>
    <cellStyle name="Monétaire 2 11 7 2" xfId="2209" xr:uid="{00000000-0005-0000-0000-00001D040000}"/>
    <cellStyle name="Monétaire 2 11 7 3" xfId="2909" xr:uid="{00000000-0005-0000-0000-00001E040000}"/>
    <cellStyle name="Monétaire 2 11 7 4" xfId="3609" xr:uid="{00000000-0005-0000-0000-00001F040000}"/>
    <cellStyle name="Monétaire 2 11 7 5" xfId="4309" xr:uid="{00000000-0005-0000-0000-000020040000}"/>
    <cellStyle name="Monétaire 2 11 7 6" xfId="5023" xr:uid="{00000000-0005-0000-0000-000021040000}"/>
    <cellStyle name="Monétaire 2 11 7 7" xfId="5737" xr:uid="{00000000-0005-0000-0000-000022040000}"/>
    <cellStyle name="Monétaire 2 11 7 8" xfId="6451" xr:uid="{00000000-0005-0000-0000-000023040000}"/>
    <cellStyle name="Monétaire 2 11 7 9" xfId="7165" xr:uid="{00000000-0005-0000-0000-000024040000}"/>
    <cellStyle name="Monétaire 2 11 8" xfId="1385" xr:uid="{00000000-0005-0000-0000-000025040000}"/>
    <cellStyle name="Monétaire 2 11 9" xfId="2093" xr:uid="{00000000-0005-0000-0000-000026040000}"/>
    <cellStyle name="Monétaire 2 12" xfId="91" xr:uid="{00000000-0005-0000-0000-000027040000}"/>
    <cellStyle name="Monétaire 2 12 10" xfId="3497" xr:uid="{00000000-0005-0000-0000-000028040000}"/>
    <cellStyle name="Monétaire 2 12 11" xfId="4197" xr:uid="{00000000-0005-0000-0000-000029040000}"/>
    <cellStyle name="Monétaire 2 12 12" xfId="4911" xr:uid="{00000000-0005-0000-0000-00002A040000}"/>
    <cellStyle name="Monétaire 2 12 13" xfId="5625" xr:uid="{00000000-0005-0000-0000-00002B040000}"/>
    <cellStyle name="Monétaire 2 12 14" xfId="6339" xr:uid="{00000000-0005-0000-0000-00002C040000}"/>
    <cellStyle name="Monétaire 2 12 15" xfId="7053" xr:uid="{00000000-0005-0000-0000-00002D040000}"/>
    <cellStyle name="Monétaire 2 12 16" xfId="7767" xr:uid="{00000000-0005-0000-0000-00002E040000}"/>
    <cellStyle name="Monétaire 2 12 17" xfId="8481" xr:uid="{00000000-0005-0000-0000-00002F040000}"/>
    <cellStyle name="Monétaire 2 12 18" xfId="9195" xr:uid="{00000000-0005-0000-0000-000030040000}"/>
    <cellStyle name="Monétaire 2 12 19" xfId="9909" xr:uid="{00000000-0005-0000-0000-000031040000}"/>
    <cellStyle name="Monétaire 2 12 2" xfId="383" xr:uid="{00000000-0005-0000-0000-000032040000}"/>
    <cellStyle name="Monétaire 2 12 2 10" xfId="7345" xr:uid="{00000000-0005-0000-0000-000033040000}"/>
    <cellStyle name="Monétaire 2 12 2 11" xfId="8059" xr:uid="{00000000-0005-0000-0000-000034040000}"/>
    <cellStyle name="Monétaire 2 12 2 12" xfId="8773" xr:uid="{00000000-0005-0000-0000-000035040000}"/>
    <cellStyle name="Monétaire 2 12 2 13" xfId="9487" xr:uid="{00000000-0005-0000-0000-000036040000}"/>
    <cellStyle name="Monétaire 2 12 2 14" xfId="10201" xr:uid="{00000000-0005-0000-0000-000037040000}"/>
    <cellStyle name="Monétaire 2 12 2 15" xfId="10915" xr:uid="{00000000-0005-0000-0000-000038040000}"/>
    <cellStyle name="Monétaire 2 12 2 16" xfId="981" xr:uid="{00000000-0005-0000-0000-000039040000}"/>
    <cellStyle name="Monétaire 2 12 2 2" xfId="1681" xr:uid="{00000000-0005-0000-0000-00003A040000}"/>
    <cellStyle name="Monétaire 2 12 2 3" xfId="2389" xr:uid="{00000000-0005-0000-0000-00003B040000}"/>
    <cellStyle name="Monétaire 2 12 2 4" xfId="3089" xr:uid="{00000000-0005-0000-0000-00003C040000}"/>
    <cellStyle name="Monétaire 2 12 2 5" xfId="3789" xr:uid="{00000000-0005-0000-0000-00003D040000}"/>
    <cellStyle name="Monétaire 2 12 2 6" xfId="4489" xr:uid="{00000000-0005-0000-0000-00003E040000}"/>
    <cellStyle name="Monétaire 2 12 2 7" xfId="5203" xr:uid="{00000000-0005-0000-0000-00003F040000}"/>
    <cellStyle name="Monétaire 2 12 2 8" xfId="5917" xr:uid="{00000000-0005-0000-0000-000040040000}"/>
    <cellStyle name="Monétaire 2 12 2 9" xfId="6631" xr:uid="{00000000-0005-0000-0000-000041040000}"/>
    <cellStyle name="Monétaire 2 12 20" xfId="10623" xr:uid="{00000000-0005-0000-0000-000042040000}"/>
    <cellStyle name="Monétaire 2 12 21" xfId="889" xr:uid="{00000000-0005-0000-0000-000043040000}"/>
    <cellStyle name="Monétaire 2 12 3" xfId="483" xr:uid="{00000000-0005-0000-0000-000044040000}"/>
    <cellStyle name="Monétaire 2 12 3 10" xfId="7445" xr:uid="{00000000-0005-0000-0000-000045040000}"/>
    <cellStyle name="Monétaire 2 12 3 11" xfId="8159" xr:uid="{00000000-0005-0000-0000-000046040000}"/>
    <cellStyle name="Monétaire 2 12 3 12" xfId="8873" xr:uid="{00000000-0005-0000-0000-000047040000}"/>
    <cellStyle name="Monétaire 2 12 3 13" xfId="9587" xr:uid="{00000000-0005-0000-0000-000048040000}"/>
    <cellStyle name="Monétaire 2 12 3 14" xfId="10301" xr:uid="{00000000-0005-0000-0000-000049040000}"/>
    <cellStyle name="Monétaire 2 12 3 15" xfId="11015" xr:uid="{00000000-0005-0000-0000-00004A040000}"/>
    <cellStyle name="Monétaire 2 12 3 16" xfId="1081" xr:uid="{00000000-0005-0000-0000-00004B040000}"/>
    <cellStyle name="Monétaire 2 12 3 2" xfId="1781" xr:uid="{00000000-0005-0000-0000-00004C040000}"/>
    <cellStyle name="Monétaire 2 12 3 3" xfId="2489" xr:uid="{00000000-0005-0000-0000-00004D040000}"/>
    <cellStyle name="Monétaire 2 12 3 4" xfId="3189" xr:uid="{00000000-0005-0000-0000-00004E040000}"/>
    <cellStyle name="Monétaire 2 12 3 5" xfId="3889" xr:uid="{00000000-0005-0000-0000-00004F040000}"/>
    <cellStyle name="Monétaire 2 12 3 6" xfId="4589" xr:uid="{00000000-0005-0000-0000-000050040000}"/>
    <cellStyle name="Monétaire 2 12 3 7" xfId="5303" xr:uid="{00000000-0005-0000-0000-000051040000}"/>
    <cellStyle name="Monétaire 2 12 3 8" xfId="6017" xr:uid="{00000000-0005-0000-0000-000052040000}"/>
    <cellStyle name="Monétaire 2 12 3 9" xfId="6731" xr:uid="{00000000-0005-0000-0000-000053040000}"/>
    <cellStyle name="Monétaire 2 12 4" xfId="583" xr:uid="{00000000-0005-0000-0000-000054040000}"/>
    <cellStyle name="Monétaire 2 12 4 10" xfId="7545" xr:uid="{00000000-0005-0000-0000-000055040000}"/>
    <cellStyle name="Monétaire 2 12 4 11" xfId="8259" xr:uid="{00000000-0005-0000-0000-000056040000}"/>
    <cellStyle name="Monétaire 2 12 4 12" xfId="8973" xr:uid="{00000000-0005-0000-0000-000057040000}"/>
    <cellStyle name="Monétaire 2 12 4 13" xfId="9687" xr:uid="{00000000-0005-0000-0000-000058040000}"/>
    <cellStyle name="Monétaire 2 12 4 14" xfId="10401" xr:uid="{00000000-0005-0000-0000-000059040000}"/>
    <cellStyle name="Monétaire 2 12 4 15" xfId="11115" xr:uid="{00000000-0005-0000-0000-00005A040000}"/>
    <cellStyle name="Monétaire 2 12 4 16" xfId="1181" xr:uid="{00000000-0005-0000-0000-00005B040000}"/>
    <cellStyle name="Monétaire 2 12 4 2" xfId="1881" xr:uid="{00000000-0005-0000-0000-00005C040000}"/>
    <cellStyle name="Monétaire 2 12 4 3" xfId="2589" xr:uid="{00000000-0005-0000-0000-00005D040000}"/>
    <cellStyle name="Monétaire 2 12 4 4" xfId="3289" xr:uid="{00000000-0005-0000-0000-00005E040000}"/>
    <cellStyle name="Monétaire 2 12 4 5" xfId="3989" xr:uid="{00000000-0005-0000-0000-00005F040000}"/>
    <cellStyle name="Monétaire 2 12 4 6" xfId="4689" xr:uid="{00000000-0005-0000-0000-000060040000}"/>
    <cellStyle name="Monétaire 2 12 4 7" xfId="5403" xr:uid="{00000000-0005-0000-0000-000061040000}"/>
    <cellStyle name="Monétaire 2 12 4 8" xfId="6117" xr:uid="{00000000-0005-0000-0000-000062040000}"/>
    <cellStyle name="Monétaire 2 12 4 9" xfId="6831" xr:uid="{00000000-0005-0000-0000-000063040000}"/>
    <cellStyle name="Monétaire 2 12 5" xfId="683" xr:uid="{00000000-0005-0000-0000-000064040000}"/>
    <cellStyle name="Monétaire 2 12 5 10" xfId="7645" xr:uid="{00000000-0005-0000-0000-000065040000}"/>
    <cellStyle name="Monétaire 2 12 5 11" xfId="8359" xr:uid="{00000000-0005-0000-0000-000066040000}"/>
    <cellStyle name="Monétaire 2 12 5 12" xfId="9073" xr:uid="{00000000-0005-0000-0000-000067040000}"/>
    <cellStyle name="Monétaire 2 12 5 13" xfId="9787" xr:uid="{00000000-0005-0000-0000-000068040000}"/>
    <cellStyle name="Monétaire 2 12 5 14" xfId="10501" xr:uid="{00000000-0005-0000-0000-000069040000}"/>
    <cellStyle name="Monétaire 2 12 5 15" xfId="11215" xr:uid="{00000000-0005-0000-0000-00006A040000}"/>
    <cellStyle name="Monétaire 2 12 5 16" xfId="1281" xr:uid="{00000000-0005-0000-0000-00006B040000}"/>
    <cellStyle name="Monétaire 2 12 5 2" xfId="1981" xr:uid="{00000000-0005-0000-0000-00006C040000}"/>
    <cellStyle name="Monétaire 2 12 5 3" xfId="2689" xr:uid="{00000000-0005-0000-0000-00006D040000}"/>
    <cellStyle name="Monétaire 2 12 5 4" xfId="3389" xr:uid="{00000000-0005-0000-0000-00006E040000}"/>
    <cellStyle name="Monétaire 2 12 5 5" xfId="4089" xr:uid="{00000000-0005-0000-0000-00006F040000}"/>
    <cellStyle name="Monétaire 2 12 5 6" xfId="4789" xr:uid="{00000000-0005-0000-0000-000070040000}"/>
    <cellStyle name="Monétaire 2 12 5 7" xfId="5503" xr:uid="{00000000-0005-0000-0000-000071040000}"/>
    <cellStyle name="Monétaire 2 12 5 8" xfId="6217" xr:uid="{00000000-0005-0000-0000-000072040000}"/>
    <cellStyle name="Monétaire 2 12 5 9" xfId="6931" xr:uid="{00000000-0005-0000-0000-000073040000}"/>
    <cellStyle name="Monétaire 2 12 6" xfId="291" xr:uid="{00000000-0005-0000-0000-000074040000}"/>
    <cellStyle name="Monétaire 2 12 6 10" xfId="7967" xr:uid="{00000000-0005-0000-0000-000075040000}"/>
    <cellStyle name="Monétaire 2 12 6 11" xfId="8681" xr:uid="{00000000-0005-0000-0000-000076040000}"/>
    <cellStyle name="Monétaire 2 12 6 12" xfId="9395" xr:uid="{00000000-0005-0000-0000-000077040000}"/>
    <cellStyle name="Monétaire 2 12 6 13" xfId="10109" xr:uid="{00000000-0005-0000-0000-000078040000}"/>
    <cellStyle name="Monétaire 2 12 6 14" xfId="10823" xr:uid="{00000000-0005-0000-0000-000079040000}"/>
    <cellStyle name="Monétaire 2 12 6 15" xfId="1589" xr:uid="{00000000-0005-0000-0000-00007A040000}"/>
    <cellStyle name="Monétaire 2 12 6 2" xfId="2297" xr:uid="{00000000-0005-0000-0000-00007B040000}"/>
    <cellStyle name="Monétaire 2 12 6 3" xfId="2997" xr:uid="{00000000-0005-0000-0000-00007C040000}"/>
    <cellStyle name="Monétaire 2 12 6 4" xfId="3697" xr:uid="{00000000-0005-0000-0000-00007D040000}"/>
    <cellStyle name="Monétaire 2 12 6 5" xfId="4397" xr:uid="{00000000-0005-0000-0000-00007E040000}"/>
    <cellStyle name="Monétaire 2 12 6 6" xfId="5111" xr:uid="{00000000-0005-0000-0000-00007F040000}"/>
    <cellStyle name="Monétaire 2 12 6 7" xfId="5825" xr:uid="{00000000-0005-0000-0000-000080040000}"/>
    <cellStyle name="Monétaire 2 12 6 8" xfId="6539" xr:uid="{00000000-0005-0000-0000-000081040000}"/>
    <cellStyle name="Monétaire 2 12 6 9" xfId="7253" xr:uid="{00000000-0005-0000-0000-000082040000}"/>
    <cellStyle name="Monétaire 2 12 7" xfId="1389" xr:uid="{00000000-0005-0000-0000-000083040000}"/>
    <cellStyle name="Monétaire 2 12 8" xfId="2097" xr:uid="{00000000-0005-0000-0000-000084040000}"/>
    <cellStyle name="Monétaire 2 12 9" xfId="2797" xr:uid="{00000000-0005-0000-0000-000085040000}"/>
    <cellStyle name="Monétaire 2 13" xfId="99" xr:uid="{00000000-0005-0000-0000-000086040000}"/>
    <cellStyle name="Monétaire 2 13 10" xfId="3505" xr:uid="{00000000-0005-0000-0000-000087040000}"/>
    <cellStyle name="Monétaire 2 13 11" xfId="4205" xr:uid="{00000000-0005-0000-0000-000088040000}"/>
    <cellStyle name="Monétaire 2 13 12" xfId="4919" xr:uid="{00000000-0005-0000-0000-000089040000}"/>
    <cellStyle name="Monétaire 2 13 13" xfId="5633" xr:uid="{00000000-0005-0000-0000-00008A040000}"/>
    <cellStyle name="Monétaire 2 13 14" xfId="6347" xr:uid="{00000000-0005-0000-0000-00008B040000}"/>
    <cellStyle name="Monétaire 2 13 15" xfId="7061" xr:uid="{00000000-0005-0000-0000-00008C040000}"/>
    <cellStyle name="Monétaire 2 13 16" xfId="7775" xr:uid="{00000000-0005-0000-0000-00008D040000}"/>
    <cellStyle name="Monétaire 2 13 17" xfId="8489" xr:uid="{00000000-0005-0000-0000-00008E040000}"/>
    <cellStyle name="Monétaire 2 13 18" xfId="9203" xr:uid="{00000000-0005-0000-0000-00008F040000}"/>
    <cellStyle name="Monétaire 2 13 19" xfId="9917" xr:uid="{00000000-0005-0000-0000-000090040000}"/>
    <cellStyle name="Monétaire 2 13 2" xfId="391" xr:uid="{00000000-0005-0000-0000-000091040000}"/>
    <cellStyle name="Monétaire 2 13 2 10" xfId="7353" xr:uid="{00000000-0005-0000-0000-000092040000}"/>
    <cellStyle name="Monétaire 2 13 2 11" xfId="8067" xr:uid="{00000000-0005-0000-0000-000093040000}"/>
    <cellStyle name="Monétaire 2 13 2 12" xfId="8781" xr:uid="{00000000-0005-0000-0000-000094040000}"/>
    <cellStyle name="Monétaire 2 13 2 13" xfId="9495" xr:uid="{00000000-0005-0000-0000-000095040000}"/>
    <cellStyle name="Monétaire 2 13 2 14" xfId="10209" xr:uid="{00000000-0005-0000-0000-000096040000}"/>
    <cellStyle name="Monétaire 2 13 2 15" xfId="10923" xr:uid="{00000000-0005-0000-0000-000097040000}"/>
    <cellStyle name="Monétaire 2 13 2 16" xfId="989" xr:uid="{00000000-0005-0000-0000-000098040000}"/>
    <cellStyle name="Monétaire 2 13 2 2" xfId="1689" xr:uid="{00000000-0005-0000-0000-000099040000}"/>
    <cellStyle name="Monétaire 2 13 2 3" xfId="2397" xr:uid="{00000000-0005-0000-0000-00009A040000}"/>
    <cellStyle name="Monétaire 2 13 2 4" xfId="3097" xr:uid="{00000000-0005-0000-0000-00009B040000}"/>
    <cellStyle name="Monétaire 2 13 2 5" xfId="3797" xr:uid="{00000000-0005-0000-0000-00009C040000}"/>
    <cellStyle name="Monétaire 2 13 2 6" xfId="4497" xr:uid="{00000000-0005-0000-0000-00009D040000}"/>
    <cellStyle name="Monétaire 2 13 2 7" xfId="5211" xr:uid="{00000000-0005-0000-0000-00009E040000}"/>
    <cellStyle name="Monétaire 2 13 2 8" xfId="5925" xr:uid="{00000000-0005-0000-0000-00009F040000}"/>
    <cellStyle name="Monétaire 2 13 2 9" xfId="6639" xr:uid="{00000000-0005-0000-0000-0000A0040000}"/>
    <cellStyle name="Monétaire 2 13 20" xfId="10631" xr:uid="{00000000-0005-0000-0000-0000A1040000}"/>
    <cellStyle name="Monétaire 2 13 21" xfId="805" xr:uid="{00000000-0005-0000-0000-0000A2040000}"/>
    <cellStyle name="Monétaire 2 13 3" xfId="491" xr:uid="{00000000-0005-0000-0000-0000A3040000}"/>
    <cellStyle name="Monétaire 2 13 3 10" xfId="7453" xr:uid="{00000000-0005-0000-0000-0000A4040000}"/>
    <cellStyle name="Monétaire 2 13 3 11" xfId="8167" xr:uid="{00000000-0005-0000-0000-0000A5040000}"/>
    <cellStyle name="Monétaire 2 13 3 12" xfId="8881" xr:uid="{00000000-0005-0000-0000-0000A6040000}"/>
    <cellStyle name="Monétaire 2 13 3 13" xfId="9595" xr:uid="{00000000-0005-0000-0000-0000A7040000}"/>
    <cellStyle name="Monétaire 2 13 3 14" xfId="10309" xr:uid="{00000000-0005-0000-0000-0000A8040000}"/>
    <cellStyle name="Monétaire 2 13 3 15" xfId="11023" xr:uid="{00000000-0005-0000-0000-0000A9040000}"/>
    <cellStyle name="Monétaire 2 13 3 16" xfId="1089" xr:uid="{00000000-0005-0000-0000-0000AA040000}"/>
    <cellStyle name="Monétaire 2 13 3 2" xfId="1789" xr:uid="{00000000-0005-0000-0000-0000AB040000}"/>
    <cellStyle name="Monétaire 2 13 3 3" xfId="2497" xr:uid="{00000000-0005-0000-0000-0000AC040000}"/>
    <cellStyle name="Monétaire 2 13 3 4" xfId="3197" xr:uid="{00000000-0005-0000-0000-0000AD040000}"/>
    <cellStyle name="Monétaire 2 13 3 5" xfId="3897" xr:uid="{00000000-0005-0000-0000-0000AE040000}"/>
    <cellStyle name="Monétaire 2 13 3 6" xfId="4597" xr:uid="{00000000-0005-0000-0000-0000AF040000}"/>
    <cellStyle name="Monétaire 2 13 3 7" xfId="5311" xr:uid="{00000000-0005-0000-0000-0000B0040000}"/>
    <cellStyle name="Monétaire 2 13 3 8" xfId="6025" xr:uid="{00000000-0005-0000-0000-0000B1040000}"/>
    <cellStyle name="Monétaire 2 13 3 9" xfId="6739" xr:uid="{00000000-0005-0000-0000-0000B2040000}"/>
    <cellStyle name="Monétaire 2 13 4" xfId="591" xr:uid="{00000000-0005-0000-0000-0000B3040000}"/>
    <cellStyle name="Monétaire 2 13 4 10" xfId="7553" xr:uid="{00000000-0005-0000-0000-0000B4040000}"/>
    <cellStyle name="Monétaire 2 13 4 11" xfId="8267" xr:uid="{00000000-0005-0000-0000-0000B5040000}"/>
    <cellStyle name="Monétaire 2 13 4 12" xfId="8981" xr:uid="{00000000-0005-0000-0000-0000B6040000}"/>
    <cellStyle name="Monétaire 2 13 4 13" xfId="9695" xr:uid="{00000000-0005-0000-0000-0000B7040000}"/>
    <cellStyle name="Monétaire 2 13 4 14" xfId="10409" xr:uid="{00000000-0005-0000-0000-0000B8040000}"/>
    <cellStyle name="Monétaire 2 13 4 15" xfId="11123" xr:uid="{00000000-0005-0000-0000-0000B9040000}"/>
    <cellStyle name="Monétaire 2 13 4 16" xfId="1189" xr:uid="{00000000-0005-0000-0000-0000BA040000}"/>
    <cellStyle name="Monétaire 2 13 4 2" xfId="1889" xr:uid="{00000000-0005-0000-0000-0000BB040000}"/>
    <cellStyle name="Monétaire 2 13 4 3" xfId="2597" xr:uid="{00000000-0005-0000-0000-0000BC040000}"/>
    <cellStyle name="Monétaire 2 13 4 4" xfId="3297" xr:uid="{00000000-0005-0000-0000-0000BD040000}"/>
    <cellStyle name="Monétaire 2 13 4 5" xfId="3997" xr:uid="{00000000-0005-0000-0000-0000BE040000}"/>
    <cellStyle name="Monétaire 2 13 4 6" xfId="4697" xr:uid="{00000000-0005-0000-0000-0000BF040000}"/>
    <cellStyle name="Monétaire 2 13 4 7" xfId="5411" xr:uid="{00000000-0005-0000-0000-0000C0040000}"/>
    <cellStyle name="Monétaire 2 13 4 8" xfId="6125" xr:uid="{00000000-0005-0000-0000-0000C1040000}"/>
    <cellStyle name="Monétaire 2 13 4 9" xfId="6839" xr:uid="{00000000-0005-0000-0000-0000C2040000}"/>
    <cellStyle name="Monétaire 2 13 5" xfId="691" xr:uid="{00000000-0005-0000-0000-0000C3040000}"/>
    <cellStyle name="Monétaire 2 13 5 10" xfId="7653" xr:uid="{00000000-0005-0000-0000-0000C4040000}"/>
    <cellStyle name="Monétaire 2 13 5 11" xfId="8367" xr:uid="{00000000-0005-0000-0000-0000C5040000}"/>
    <cellStyle name="Monétaire 2 13 5 12" xfId="9081" xr:uid="{00000000-0005-0000-0000-0000C6040000}"/>
    <cellStyle name="Monétaire 2 13 5 13" xfId="9795" xr:uid="{00000000-0005-0000-0000-0000C7040000}"/>
    <cellStyle name="Monétaire 2 13 5 14" xfId="10509" xr:uid="{00000000-0005-0000-0000-0000C8040000}"/>
    <cellStyle name="Monétaire 2 13 5 15" xfId="11223" xr:uid="{00000000-0005-0000-0000-0000C9040000}"/>
    <cellStyle name="Monétaire 2 13 5 16" xfId="1289" xr:uid="{00000000-0005-0000-0000-0000CA040000}"/>
    <cellStyle name="Monétaire 2 13 5 2" xfId="1989" xr:uid="{00000000-0005-0000-0000-0000CB040000}"/>
    <cellStyle name="Monétaire 2 13 5 3" xfId="2697" xr:uid="{00000000-0005-0000-0000-0000CC040000}"/>
    <cellStyle name="Monétaire 2 13 5 4" xfId="3397" xr:uid="{00000000-0005-0000-0000-0000CD040000}"/>
    <cellStyle name="Monétaire 2 13 5 5" xfId="4097" xr:uid="{00000000-0005-0000-0000-0000CE040000}"/>
    <cellStyle name="Monétaire 2 13 5 6" xfId="4797" xr:uid="{00000000-0005-0000-0000-0000CF040000}"/>
    <cellStyle name="Monétaire 2 13 5 7" xfId="5511" xr:uid="{00000000-0005-0000-0000-0000D0040000}"/>
    <cellStyle name="Monétaire 2 13 5 8" xfId="6225" xr:uid="{00000000-0005-0000-0000-0000D1040000}"/>
    <cellStyle name="Monétaire 2 13 5 9" xfId="6939" xr:uid="{00000000-0005-0000-0000-0000D2040000}"/>
    <cellStyle name="Monétaire 2 13 6" xfId="207" xr:uid="{00000000-0005-0000-0000-0000D3040000}"/>
    <cellStyle name="Monétaire 2 13 6 10" xfId="7883" xr:uid="{00000000-0005-0000-0000-0000D4040000}"/>
    <cellStyle name="Monétaire 2 13 6 11" xfId="8597" xr:uid="{00000000-0005-0000-0000-0000D5040000}"/>
    <cellStyle name="Monétaire 2 13 6 12" xfId="9311" xr:uid="{00000000-0005-0000-0000-0000D6040000}"/>
    <cellStyle name="Monétaire 2 13 6 13" xfId="10025" xr:uid="{00000000-0005-0000-0000-0000D7040000}"/>
    <cellStyle name="Monétaire 2 13 6 14" xfId="10739" xr:uid="{00000000-0005-0000-0000-0000D8040000}"/>
    <cellStyle name="Monétaire 2 13 6 15" xfId="1505" xr:uid="{00000000-0005-0000-0000-0000D9040000}"/>
    <cellStyle name="Monétaire 2 13 6 2" xfId="2213" xr:uid="{00000000-0005-0000-0000-0000DA040000}"/>
    <cellStyle name="Monétaire 2 13 6 3" xfId="2913" xr:uid="{00000000-0005-0000-0000-0000DB040000}"/>
    <cellStyle name="Monétaire 2 13 6 4" xfId="3613" xr:uid="{00000000-0005-0000-0000-0000DC040000}"/>
    <cellStyle name="Monétaire 2 13 6 5" xfId="4313" xr:uid="{00000000-0005-0000-0000-0000DD040000}"/>
    <cellStyle name="Monétaire 2 13 6 6" xfId="5027" xr:uid="{00000000-0005-0000-0000-0000DE040000}"/>
    <cellStyle name="Monétaire 2 13 6 7" xfId="5741" xr:uid="{00000000-0005-0000-0000-0000DF040000}"/>
    <cellStyle name="Monétaire 2 13 6 8" xfId="6455" xr:uid="{00000000-0005-0000-0000-0000E0040000}"/>
    <cellStyle name="Monétaire 2 13 6 9" xfId="7169" xr:uid="{00000000-0005-0000-0000-0000E1040000}"/>
    <cellStyle name="Monétaire 2 13 7" xfId="1397" xr:uid="{00000000-0005-0000-0000-0000E2040000}"/>
    <cellStyle name="Monétaire 2 13 8" xfId="2105" xr:uid="{00000000-0005-0000-0000-0000E3040000}"/>
    <cellStyle name="Monétaire 2 13 9" xfId="2805" xr:uid="{00000000-0005-0000-0000-0000E4040000}"/>
    <cellStyle name="Monétaire 2 14" xfId="107" xr:uid="{00000000-0005-0000-0000-0000E5040000}"/>
    <cellStyle name="Monétaire 2 14 10" xfId="5641" xr:uid="{00000000-0005-0000-0000-0000E6040000}"/>
    <cellStyle name="Monétaire 2 14 11" xfId="6355" xr:uid="{00000000-0005-0000-0000-0000E7040000}"/>
    <cellStyle name="Monétaire 2 14 12" xfId="7069" xr:uid="{00000000-0005-0000-0000-0000E8040000}"/>
    <cellStyle name="Monétaire 2 14 13" xfId="7783" xr:uid="{00000000-0005-0000-0000-0000E9040000}"/>
    <cellStyle name="Monétaire 2 14 14" xfId="8497" xr:uid="{00000000-0005-0000-0000-0000EA040000}"/>
    <cellStyle name="Monétaire 2 14 15" xfId="9211" xr:uid="{00000000-0005-0000-0000-0000EB040000}"/>
    <cellStyle name="Monétaire 2 14 16" xfId="9925" xr:uid="{00000000-0005-0000-0000-0000EC040000}"/>
    <cellStyle name="Monétaire 2 14 17" xfId="10639" xr:uid="{00000000-0005-0000-0000-0000ED040000}"/>
    <cellStyle name="Monétaire 2 14 18" xfId="897" xr:uid="{00000000-0005-0000-0000-0000EE040000}"/>
    <cellStyle name="Monétaire 2 14 2" xfId="699" xr:uid="{00000000-0005-0000-0000-0000EF040000}"/>
    <cellStyle name="Monétaire 2 14 2 10" xfId="7661" xr:uid="{00000000-0005-0000-0000-0000F0040000}"/>
    <cellStyle name="Monétaire 2 14 2 11" xfId="8375" xr:uid="{00000000-0005-0000-0000-0000F1040000}"/>
    <cellStyle name="Monétaire 2 14 2 12" xfId="9089" xr:uid="{00000000-0005-0000-0000-0000F2040000}"/>
    <cellStyle name="Monétaire 2 14 2 13" xfId="9803" xr:uid="{00000000-0005-0000-0000-0000F3040000}"/>
    <cellStyle name="Monétaire 2 14 2 14" xfId="10517" xr:uid="{00000000-0005-0000-0000-0000F4040000}"/>
    <cellStyle name="Monétaire 2 14 2 15" xfId="11231" xr:uid="{00000000-0005-0000-0000-0000F5040000}"/>
    <cellStyle name="Monétaire 2 14 2 16" xfId="1297" xr:uid="{00000000-0005-0000-0000-0000F6040000}"/>
    <cellStyle name="Monétaire 2 14 2 2" xfId="1997" xr:uid="{00000000-0005-0000-0000-0000F7040000}"/>
    <cellStyle name="Monétaire 2 14 2 3" xfId="2705" xr:uid="{00000000-0005-0000-0000-0000F8040000}"/>
    <cellStyle name="Monétaire 2 14 2 4" xfId="3405" xr:uid="{00000000-0005-0000-0000-0000F9040000}"/>
    <cellStyle name="Monétaire 2 14 2 5" xfId="4105" xr:uid="{00000000-0005-0000-0000-0000FA040000}"/>
    <cellStyle name="Monétaire 2 14 2 6" xfId="4805" xr:uid="{00000000-0005-0000-0000-0000FB040000}"/>
    <cellStyle name="Monétaire 2 14 2 7" xfId="5519" xr:uid="{00000000-0005-0000-0000-0000FC040000}"/>
    <cellStyle name="Monétaire 2 14 2 8" xfId="6233" xr:uid="{00000000-0005-0000-0000-0000FD040000}"/>
    <cellStyle name="Monétaire 2 14 2 9" xfId="6947" xr:uid="{00000000-0005-0000-0000-0000FE040000}"/>
    <cellStyle name="Monétaire 2 14 3" xfId="299" xr:uid="{00000000-0005-0000-0000-0000FF040000}"/>
    <cellStyle name="Monétaire 2 14 3 10" xfId="7975" xr:uid="{00000000-0005-0000-0000-000000050000}"/>
    <cellStyle name="Monétaire 2 14 3 11" xfId="8689" xr:uid="{00000000-0005-0000-0000-000001050000}"/>
    <cellStyle name="Monétaire 2 14 3 12" xfId="9403" xr:uid="{00000000-0005-0000-0000-000002050000}"/>
    <cellStyle name="Monétaire 2 14 3 13" xfId="10117" xr:uid="{00000000-0005-0000-0000-000003050000}"/>
    <cellStyle name="Monétaire 2 14 3 14" xfId="10831" xr:uid="{00000000-0005-0000-0000-000004050000}"/>
    <cellStyle name="Monétaire 2 14 3 15" xfId="1597" xr:uid="{00000000-0005-0000-0000-000005050000}"/>
    <cellStyle name="Monétaire 2 14 3 2" xfId="2305" xr:uid="{00000000-0005-0000-0000-000006050000}"/>
    <cellStyle name="Monétaire 2 14 3 3" xfId="3005" xr:uid="{00000000-0005-0000-0000-000007050000}"/>
    <cellStyle name="Monétaire 2 14 3 4" xfId="3705" xr:uid="{00000000-0005-0000-0000-000008050000}"/>
    <cellStyle name="Monétaire 2 14 3 5" xfId="4405" xr:uid="{00000000-0005-0000-0000-000009050000}"/>
    <cellStyle name="Monétaire 2 14 3 6" xfId="5119" xr:uid="{00000000-0005-0000-0000-00000A050000}"/>
    <cellStyle name="Monétaire 2 14 3 7" xfId="5833" xr:uid="{00000000-0005-0000-0000-00000B050000}"/>
    <cellStyle name="Monétaire 2 14 3 8" xfId="6547" xr:uid="{00000000-0005-0000-0000-00000C050000}"/>
    <cellStyle name="Monétaire 2 14 3 9" xfId="7261" xr:uid="{00000000-0005-0000-0000-00000D050000}"/>
    <cellStyle name="Monétaire 2 14 4" xfId="1405" xr:uid="{00000000-0005-0000-0000-00000E050000}"/>
    <cellStyle name="Monétaire 2 14 5" xfId="2113" xr:uid="{00000000-0005-0000-0000-00000F050000}"/>
    <cellStyle name="Monétaire 2 14 6" xfId="2813" xr:uid="{00000000-0005-0000-0000-000010050000}"/>
    <cellStyle name="Monétaire 2 14 7" xfId="3513" xr:uid="{00000000-0005-0000-0000-000011050000}"/>
    <cellStyle name="Monétaire 2 14 8" xfId="4213" xr:uid="{00000000-0005-0000-0000-000012050000}"/>
    <cellStyle name="Monétaire 2 14 9" xfId="4927" xr:uid="{00000000-0005-0000-0000-000013050000}"/>
    <cellStyle name="Monétaire 2 15" xfId="115" xr:uid="{00000000-0005-0000-0000-000014050000}"/>
    <cellStyle name="Monétaire 2 15 10" xfId="6363" xr:uid="{00000000-0005-0000-0000-000015050000}"/>
    <cellStyle name="Monétaire 2 15 11" xfId="7077" xr:uid="{00000000-0005-0000-0000-000016050000}"/>
    <cellStyle name="Monétaire 2 15 12" xfId="7791" xr:uid="{00000000-0005-0000-0000-000017050000}"/>
    <cellStyle name="Monétaire 2 15 13" xfId="8505" xr:uid="{00000000-0005-0000-0000-000018050000}"/>
    <cellStyle name="Monétaire 2 15 14" xfId="9219" xr:uid="{00000000-0005-0000-0000-000019050000}"/>
    <cellStyle name="Monétaire 2 15 15" xfId="9933" xr:uid="{00000000-0005-0000-0000-00001A050000}"/>
    <cellStyle name="Monétaire 2 15 16" xfId="10647" xr:uid="{00000000-0005-0000-0000-00001B050000}"/>
    <cellStyle name="Monétaire 2 15 17" xfId="997" xr:uid="{00000000-0005-0000-0000-00001C050000}"/>
    <cellStyle name="Monétaire 2 15 2" xfId="399" xr:uid="{00000000-0005-0000-0000-00001D050000}"/>
    <cellStyle name="Monétaire 2 15 2 10" xfId="8075" xr:uid="{00000000-0005-0000-0000-00001E050000}"/>
    <cellStyle name="Monétaire 2 15 2 11" xfId="8789" xr:uid="{00000000-0005-0000-0000-00001F050000}"/>
    <cellStyle name="Monétaire 2 15 2 12" xfId="9503" xr:uid="{00000000-0005-0000-0000-000020050000}"/>
    <cellStyle name="Monétaire 2 15 2 13" xfId="10217" xr:uid="{00000000-0005-0000-0000-000021050000}"/>
    <cellStyle name="Monétaire 2 15 2 14" xfId="10931" xr:uid="{00000000-0005-0000-0000-000022050000}"/>
    <cellStyle name="Monétaire 2 15 2 15" xfId="1697" xr:uid="{00000000-0005-0000-0000-000023050000}"/>
    <cellStyle name="Monétaire 2 15 2 2" xfId="2405" xr:uid="{00000000-0005-0000-0000-000024050000}"/>
    <cellStyle name="Monétaire 2 15 2 3" xfId="3105" xr:uid="{00000000-0005-0000-0000-000025050000}"/>
    <cellStyle name="Monétaire 2 15 2 4" xfId="3805" xr:uid="{00000000-0005-0000-0000-000026050000}"/>
    <cellStyle name="Monétaire 2 15 2 5" xfId="4505" xr:uid="{00000000-0005-0000-0000-000027050000}"/>
    <cellStyle name="Monétaire 2 15 2 6" xfId="5219" xr:uid="{00000000-0005-0000-0000-000028050000}"/>
    <cellStyle name="Monétaire 2 15 2 7" xfId="5933" xr:uid="{00000000-0005-0000-0000-000029050000}"/>
    <cellStyle name="Monétaire 2 15 2 8" xfId="6647" xr:uid="{00000000-0005-0000-0000-00002A050000}"/>
    <cellStyle name="Monétaire 2 15 2 9" xfId="7361" xr:uid="{00000000-0005-0000-0000-00002B050000}"/>
    <cellStyle name="Monétaire 2 15 3" xfId="1413" xr:uid="{00000000-0005-0000-0000-00002C050000}"/>
    <cellStyle name="Monétaire 2 15 4" xfId="2121" xr:uid="{00000000-0005-0000-0000-00002D050000}"/>
    <cellStyle name="Monétaire 2 15 5" xfId="2821" xr:uid="{00000000-0005-0000-0000-00002E050000}"/>
    <cellStyle name="Monétaire 2 15 6" xfId="3521" xr:uid="{00000000-0005-0000-0000-00002F050000}"/>
    <cellStyle name="Monétaire 2 15 7" xfId="4221" xr:uid="{00000000-0005-0000-0000-000030050000}"/>
    <cellStyle name="Monétaire 2 15 8" xfId="4935" xr:uid="{00000000-0005-0000-0000-000031050000}"/>
    <cellStyle name="Monétaire 2 15 9" xfId="5649" xr:uid="{00000000-0005-0000-0000-000032050000}"/>
    <cellStyle name="Monétaire 2 16" xfId="499" xr:uid="{00000000-0005-0000-0000-000033050000}"/>
    <cellStyle name="Monétaire 2 16 10" xfId="7461" xr:uid="{00000000-0005-0000-0000-000034050000}"/>
    <cellStyle name="Monétaire 2 16 11" xfId="8175" xr:uid="{00000000-0005-0000-0000-000035050000}"/>
    <cellStyle name="Monétaire 2 16 12" xfId="8889" xr:uid="{00000000-0005-0000-0000-000036050000}"/>
    <cellStyle name="Monétaire 2 16 13" xfId="9603" xr:uid="{00000000-0005-0000-0000-000037050000}"/>
    <cellStyle name="Monétaire 2 16 14" xfId="10317" xr:uid="{00000000-0005-0000-0000-000038050000}"/>
    <cellStyle name="Monétaire 2 16 15" xfId="11031" xr:uid="{00000000-0005-0000-0000-000039050000}"/>
    <cellStyle name="Monétaire 2 16 16" xfId="1097" xr:uid="{00000000-0005-0000-0000-00003A050000}"/>
    <cellStyle name="Monétaire 2 16 2" xfId="1797" xr:uid="{00000000-0005-0000-0000-00003B050000}"/>
    <cellStyle name="Monétaire 2 16 3" xfId="2505" xr:uid="{00000000-0005-0000-0000-00003C050000}"/>
    <cellStyle name="Monétaire 2 16 4" xfId="3205" xr:uid="{00000000-0005-0000-0000-00003D050000}"/>
    <cellStyle name="Monétaire 2 16 5" xfId="3905" xr:uid="{00000000-0005-0000-0000-00003E050000}"/>
    <cellStyle name="Monétaire 2 16 6" xfId="4605" xr:uid="{00000000-0005-0000-0000-00003F050000}"/>
    <cellStyle name="Monétaire 2 16 7" xfId="5319" xr:uid="{00000000-0005-0000-0000-000040050000}"/>
    <cellStyle name="Monétaire 2 16 8" xfId="6033" xr:uid="{00000000-0005-0000-0000-000041050000}"/>
    <cellStyle name="Monétaire 2 16 9" xfId="6747" xr:uid="{00000000-0005-0000-0000-000042050000}"/>
    <cellStyle name="Monétaire 2 17" xfId="599" xr:uid="{00000000-0005-0000-0000-000043050000}"/>
    <cellStyle name="Monétaire 2 17 10" xfId="7561" xr:uid="{00000000-0005-0000-0000-000044050000}"/>
    <cellStyle name="Monétaire 2 17 11" xfId="8275" xr:uid="{00000000-0005-0000-0000-000045050000}"/>
    <cellStyle name="Monétaire 2 17 12" xfId="8989" xr:uid="{00000000-0005-0000-0000-000046050000}"/>
    <cellStyle name="Monétaire 2 17 13" xfId="9703" xr:uid="{00000000-0005-0000-0000-000047050000}"/>
    <cellStyle name="Monétaire 2 17 14" xfId="10417" xr:uid="{00000000-0005-0000-0000-000048050000}"/>
    <cellStyle name="Monétaire 2 17 15" xfId="11131" xr:uid="{00000000-0005-0000-0000-000049050000}"/>
    <cellStyle name="Monétaire 2 17 16" xfId="1197" xr:uid="{00000000-0005-0000-0000-00004A050000}"/>
    <cellStyle name="Monétaire 2 17 2" xfId="1897" xr:uid="{00000000-0005-0000-0000-00004B050000}"/>
    <cellStyle name="Monétaire 2 17 3" xfId="2605" xr:uid="{00000000-0005-0000-0000-00004C050000}"/>
    <cellStyle name="Monétaire 2 17 4" xfId="3305" xr:uid="{00000000-0005-0000-0000-00004D050000}"/>
    <cellStyle name="Monétaire 2 17 5" xfId="4005" xr:uid="{00000000-0005-0000-0000-00004E050000}"/>
    <cellStyle name="Monétaire 2 17 6" xfId="4705" xr:uid="{00000000-0005-0000-0000-00004F050000}"/>
    <cellStyle name="Monétaire 2 17 7" xfId="5419" xr:uid="{00000000-0005-0000-0000-000050050000}"/>
    <cellStyle name="Monétaire 2 17 8" xfId="6133" xr:uid="{00000000-0005-0000-0000-000051050000}"/>
    <cellStyle name="Monétaire 2 17 9" xfId="6847" xr:uid="{00000000-0005-0000-0000-000052050000}"/>
    <cellStyle name="Monétaire 2 18" xfId="123" xr:uid="{00000000-0005-0000-0000-000053050000}"/>
    <cellStyle name="Monétaire 2 18 10" xfId="7799" xr:uid="{00000000-0005-0000-0000-000054050000}"/>
    <cellStyle name="Monétaire 2 18 11" xfId="8513" xr:uid="{00000000-0005-0000-0000-000055050000}"/>
    <cellStyle name="Monétaire 2 18 12" xfId="9227" xr:uid="{00000000-0005-0000-0000-000056050000}"/>
    <cellStyle name="Monétaire 2 18 13" xfId="9941" xr:uid="{00000000-0005-0000-0000-000057050000}"/>
    <cellStyle name="Monétaire 2 18 14" xfId="10655" xr:uid="{00000000-0005-0000-0000-000058050000}"/>
    <cellStyle name="Monétaire 2 18 15" xfId="1421" xr:uid="{00000000-0005-0000-0000-000059050000}"/>
    <cellStyle name="Monétaire 2 18 2" xfId="2129" xr:uid="{00000000-0005-0000-0000-00005A050000}"/>
    <cellStyle name="Monétaire 2 18 3" xfId="2829" xr:uid="{00000000-0005-0000-0000-00005B050000}"/>
    <cellStyle name="Monétaire 2 18 4" xfId="3529" xr:uid="{00000000-0005-0000-0000-00005C050000}"/>
    <cellStyle name="Monétaire 2 18 5" xfId="4229" xr:uid="{00000000-0005-0000-0000-00005D050000}"/>
    <cellStyle name="Monétaire 2 18 6" xfId="4943" xr:uid="{00000000-0005-0000-0000-00005E050000}"/>
    <cellStyle name="Monétaire 2 18 7" xfId="5657" xr:uid="{00000000-0005-0000-0000-00005F050000}"/>
    <cellStyle name="Monétaire 2 18 8" xfId="6371" xr:uid="{00000000-0005-0000-0000-000060050000}"/>
    <cellStyle name="Monétaire 2 18 9" xfId="7085" xr:uid="{00000000-0005-0000-0000-000061050000}"/>
    <cellStyle name="Monétaire 2 19" xfId="707" xr:uid="{00000000-0005-0000-0000-000062050000}"/>
    <cellStyle name="Monétaire 2 19 10" xfId="10525" xr:uid="{00000000-0005-0000-0000-000063050000}"/>
    <cellStyle name="Monétaire 2 19 11" xfId="11239" xr:uid="{00000000-0005-0000-0000-000064050000}"/>
    <cellStyle name="Monétaire 2 19 12" xfId="1305" xr:uid="{00000000-0005-0000-0000-000065050000}"/>
    <cellStyle name="Monétaire 2 19 2" xfId="4813" xr:uid="{00000000-0005-0000-0000-000066050000}"/>
    <cellStyle name="Monétaire 2 19 3" xfId="5527" xr:uid="{00000000-0005-0000-0000-000067050000}"/>
    <cellStyle name="Monétaire 2 19 4" xfId="6241" xr:uid="{00000000-0005-0000-0000-000068050000}"/>
    <cellStyle name="Monétaire 2 19 5" xfId="6955" xr:uid="{00000000-0005-0000-0000-000069050000}"/>
    <cellStyle name="Monétaire 2 19 6" xfId="7669" xr:uid="{00000000-0005-0000-0000-00006A050000}"/>
    <cellStyle name="Monétaire 2 19 7" xfId="8383" xr:uid="{00000000-0005-0000-0000-00006B050000}"/>
    <cellStyle name="Monétaire 2 19 8" xfId="9097" xr:uid="{00000000-0005-0000-0000-00006C050000}"/>
    <cellStyle name="Monétaire 2 19 9" xfId="9811" xr:uid="{00000000-0005-0000-0000-00006D050000}"/>
    <cellStyle name="Monétaire 2 2" xfId="11" xr:uid="{00000000-0005-0000-0000-00006E050000}"/>
    <cellStyle name="Monétaire 2 2 10" xfId="503" xr:uid="{00000000-0005-0000-0000-00006F050000}"/>
    <cellStyle name="Monétaire 2 2 10 10" xfId="7465" xr:uid="{00000000-0005-0000-0000-000070050000}"/>
    <cellStyle name="Monétaire 2 2 10 11" xfId="8179" xr:uid="{00000000-0005-0000-0000-000071050000}"/>
    <cellStyle name="Monétaire 2 2 10 12" xfId="8893" xr:uid="{00000000-0005-0000-0000-000072050000}"/>
    <cellStyle name="Monétaire 2 2 10 13" xfId="9607" xr:uid="{00000000-0005-0000-0000-000073050000}"/>
    <cellStyle name="Monétaire 2 2 10 14" xfId="10321" xr:uid="{00000000-0005-0000-0000-000074050000}"/>
    <cellStyle name="Monétaire 2 2 10 15" xfId="11035" xr:uid="{00000000-0005-0000-0000-000075050000}"/>
    <cellStyle name="Monétaire 2 2 10 16" xfId="1101" xr:uid="{00000000-0005-0000-0000-000076050000}"/>
    <cellStyle name="Monétaire 2 2 10 2" xfId="1801" xr:uid="{00000000-0005-0000-0000-000077050000}"/>
    <cellStyle name="Monétaire 2 2 10 3" xfId="2509" xr:uid="{00000000-0005-0000-0000-000078050000}"/>
    <cellStyle name="Monétaire 2 2 10 4" xfId="3209" xr:uid="{00000000-0005-0000-0000-000079050000}"/>
    <cellStyle name="Monétaire 2 2 10 5" xfId="3909" xr:uid="{00000000-0005-0000-0000-00007A050000}"/>
    <cellStyle name="Monétaire 2 2 10 6" xfId="4609" xr:uid="{00000000-0005-0000-0000-00007B050000}"/>
    <cellStyle name="Monétaire 2 2 10 7" xfId="5323" xr:uid="{00000000-0005-0000-0000-00007C050000}"/>
    <cellStyle name="Monétaire 2 2 10 8" xfId="6037" xr:uid="{00000000-0005-0000-0000-00007D050000}"/>
    <cellStyle name="Monétaire 2 2 10 9" xfId="6751" xr:uid="{00000000-0005-0000-0000-00007E050000}"/>
    <cellStyle name="Monétaire 2 2 11" xfId="603" xr:uid="{00000000-0005-0000-0000-00007F050000}"/>
    <cellStyle name="Monétaire 2 2 11 10" xfId="7565" xr:uid="{00000000-0005-0000-0000-000080050000}"/>
    <cellStyle name="Monétaire 2 2 11 11" xfId="8279" xr:uid="{00000000-0005-0000-0000-000081050000}"/>
    <cellStyle name="Monétaire 2 2 11 12" xfId="8993" xr:uid="{00000000-0005-0000-0000-000082050000}"/>
    <cellStyle name="Monétaire 2 2 11 13" xfId="9707" xr:uid="{00000000-0005-0000-0000-000083050000}"/>
    <cellStyle name="Monétaire 2 2 11 14" xfId="10421" xr:uid="{00000000-0005-0000-0000-000084050000}"/>
    <cellStyle name="Monétaire 2 2 11 15" xfId="11135" xr:uid="{00000000-0005-0000-0000-000085050000}"/>
    <cellStyle name="Monétaire 2 2 11 16" xfId="1201" xr:uid="{00000000-0005-0000-0000-000086050000}"/>
    <cellStyle name="Monétaire 2 2 11 2" xfId="1901" xr:uid="{00000000-0005-0000-0000-000087050000}"/>
    <cellStyle name="Monétaire 2 2 11 3" xfId="2609" xr:uid="{00000000-0005-0000-0000-000088050000}"/>
    <cellStyle name="Monétaire 2 2 11 4" xfId="3309" xr:uid="{00000000-0005-0000-0000-000089050000}"/>
    <cellStyle name="Monétaire 2 2 11 5" xfId="4009" xr:uid="{00000000-0005-0000-0000-00008A050000}"/>
    <cellStyle name="Monétaire 2 2 11 6" xfId="4709" xr:uid="{00000000-0005-0000-0000-00008B050000}"/>
    <cellStyle name="Monétaire 2 2 11 7" xfId="5423" xr:uid="{00000000-0005-0000-0000-00008C050000}"/>
    <cellStyle name="Monétaire 2 2 11 8" xfId="6137" xr:uid="{00000000-0005-0000-0000-00008D050000}"/>
    <cellStyle name="Monétaire 2 2 11 9" xfId="6851" xr:uid="{00000000-0005-0000-0000-00008E050000}"/>
    <cellStyle name="Monétaire 2 2 12" xfId="127" xr:uid="{00000000-0005-0000-0000-00008F050000}"/>
    <cellStyle name="Monétaire 2 2 12 10" xfId="7803" xr:uid="{00000000-0005-0000-0000-000090050000}"/>
    <cellStyle name="Monétaire 2 2 12 11" xfId="8517" xr:uid="{00000000-0005-0000-0000-000091050000}"/>
    <cellStyle name="Monétaire 2 2 12 12" xfId="9231" xr:uid="{00000000-0005-0000-0000-000092050000}"/>
    <cellStyle name="Monétaire 2 2 12 13" xfId="9945" xr:uid="{00000000-0005-0000-0000-000093050000}"/>
    <cellStyle name="Monétaire 2 2 12 14" xfId="10659" xr:uid="{00000000-0005-0000-0000-000094050000}"/>
    <cellStyle name="Monétaire 2 2 12 15" xfId="1425" xr:uid="{00000000-0005-0000-0000-000095050000}"/>
    <cellStyle name="Monétaire 2 2 12 2" xfId="2133" xr:uid="{00000000-0005-0000-0000-000096050000}"/>
    <cellStyle name="Monétaire 2 2 12 3" xfId="2833" xr:uid="{00000000-0005-0000-0000-000097050000}"/>
    <cellStyle name="Monétaire 2 2 12 4" xfId="3533" xr:uid="{00000000-0005-0000-0000-000098050000}"/>
    <cellStyle name="Monétaire 2 2 12 5" xfId="4233" xr:uid="{00000000-0005-0000-0000-000099050000}"/>
    <cellStyle name="Monétaire 2 2 12 6" xfId="4947" xr:uid="{00000000-0005-0000-0000-00009A050000}"/>
    <cellStyle name="Monétaire 2 2 12 7" xfId="5661" xr:uid="{00000000-0005-0000-0000-00009B050000}"/>
    <cellStyle name="Monétaire 2 2 12 8" xfId="6375" xr:uid="{00000000-0005-0000-0000-00009C050000}"/>
    <cellStyle name="Monétaire 2 2 12 9" xfId="7089" xr:uid="{00000000-0005-0000-0000-00009D050000}"/>
    <cellStyle name="Monétaire 2 2 13" xfId="710" xr:uid="{00000000-0005-0000-0000-00009E050000}"/>
    <cellStyle name="Monétaire 2 2 13 10" xfId="10528" xr:uid="{00000000-0005-0000-0000-00009F050000}"/>
    <cellStyle name="Monétaire 2 2 13 11" xfId="11242" xr:uid="{00000000-0005-0000-0000-0000A0050000}"/>
    <cellStyle name="Monétaire 2 2 13 12" xfId="1309" xr:uid="{00000000-0005-0000-0000-0000A1050000}"/>
    <cellStyle name="Monétaire 2 2 13 2" xfId="4816" xr:uid="{00000000-0005-0000-0000-0000A2050000}"/>
    <cellStyle name="Monétaire 2 2 13 3" xfId="5530" xr:uid="{00000000-0005-0000-0000-0000A3050000}"/>
    <cellStyle name="Monétaire 2 2 13 4" xfId="6244" xr:uid="{00000000-0005-0000-0000-0000A4050000}"/>
    <cellStyle name="Monétaire 2 2 13 5" xfId="6958" xr:uid="{00000000-0005-0000-0000-0000A5050000}"/>
    <cellStyle name="Monétaire 2 2 13 6" xfId="7672" xr:uid="{00000000-0005-0000-0000-0000A6050000}"/>
    <cellStyle name="Monétaire 2 2 13 7" xfId="8386" xr:uid="{00000000-0005-0000-0000-0000A7050000}"/>
    <cellStyle name="Monétaire 2 2 13 8" xfId="9100" xr:uid="{00000000-0005-0000-0000-0000A8050000}"/>
    <cellStyle name="Monétaire 2 2 13 9" xfId="9814" xr:uid="{00000000-0005-0000-0000-0000A9050000}"/>
    <cellStyle name="Monétaire 2 2 14" xfId="2009" xr:uid="{00000000-0005-0000-0000-0000AA050000}"/>
    <cellStyle name="Monétaire 2 2 15" xfId="2017" xr:uid="{00000000-0005-0000-0000-0000AB050000}"/>
    <cellStyle name="Monétaire 2 2 16" xfId="2717" xr:uid="{00000000-0005-0000-0000-0000AC050000}"/>
    <cellStyle name="Monétaire 2 2 17" xfId="3417" xr:uid="{00000000-0005-0000-0000-0000AD050000}"/>
    <cellStyle name="Monétaire 2 2 18" xfId="4117" xr:uid="{00000000-0005-0000-0000-0000AE050000}"/>
    <cellStyle name="Monétaire 2 2 19" xfId="4831" xr:uid="{00000000-0005-0000-0000-0000AF050000}"/>
    <cellStyle name="Monétaire 2 2 2" xfId="18" xr:uid="{00000000-0005-0000-0000-0000B0050000}"/>
    <cellStyle name="Monétaire 2 2 2 10" xfId="134" xr:uid="{00000000-0005-0000-0000-0000B1050000}"/>
    <cellStyle name="Monétaire 2 2 2 10 10" xfId="7810" xr:uid="{00000000-0005-0000-0000-0000B2050000}"/>
    <cellStyle name="Monétaire 2 2 2 10 11" xfId="8524" xr:uid="{00000000-0005-0000-0000-0000B3050000}"/>
    <cellStyle name="Monétaire 2 2 2 10 12" xfId="9238" xr:uid="{00000000-0005-0000-0000-0000B4050000}"/>
    <cellStyle name="Monétaire 2 2 2 10 13" xfId="9952" xr:uid="{00000000-0005-0000-0000-0000B5050000}"/>
    <cellStyle name="Monétaire 2 2 2 10 14" xfId="10666" xr:uid="{00000000-0005-0000-0000-0000B6050000}"/>
    <cellStyle name="Monétaire 2 2 2 10 15" xfId="1432" xr:uid="{00000000-0005-0000-0000-0000B7050000}"/>
    <cellStyle name="Monétaire 2 2 2 10 2" xfId="2140" xr:uid="{00000000-0005-0000-0000-0000B8050000}"/>
    <cellStyle name="Monétaire 2 2 2 10 3" xfId="2840" xr:uid="{00000000-0005-0000-0000-0000B9050000}"/>
    <cellStyle name="Monétaire 2 2 2 10 4" xfId="3540" xr:uid="{00000000-0005-0000-0000-0000BA050000}"/>
    <cellStyle name="Monétaire 2 2 2 10 5" xfId="4240" xr:uid="{00000000-0005-0000-0000-0000BB050000}"/>
    <cellStyle name="Monétaire 2 2 2 10 6" xfId="4954" xr:uid="{00000000-0005-0000-0000-0000BC050000}"/>
    <cellStyle name="Monétaire 2 2 2 10 7" xfId="5668" xr:uid="{00000000-0005-0000-0000-0000BD050000}"/>
    <cellStyle name="Monétaire 2 2 2 10 8" xfId="6382" xr:uid="{00000000-0005-0000-0000-0000BE050000}"/>
    <cellStyle name="Monétaire 2 2 2 10 9" xfId="7096" xr:uid="{00000000-0005-0000-0000-0000BF050000}"/>
    <cellStyle name="Monétaire 2 2 2 11" xfId="717" xr:uid="{00000000-0005-0000-0000-0000C0050000}"/>
    <cellStyle name="Monétaire 2 2 2 11 10" xfId="10535" xr:uid="{00000000-0005-0000-0000-0000C1050000}"/>
    <cellStyle name="Monétaire 2 2 2 11 11" xfId="11249" xr:uid="{00000000-0005-0000-0000-0000C2050000}"/>
    <cellStyle name="Monétaire 2 2 2 11 12" xfId="1316" xr:uid="{00000000-0005-0000-0000-0000C3050000}"/>
    <cellStyle name="Monétaire 2 2 2 11 2" xfId="4823" xr:uid="{00000000-0005-0000-0000-0000C4050000}"/>
    <cellStyle name="Monétaire 2 2 2 11 3" xfId="5537" xr:uid="{00000000-0005-0000-0000-0000C5050000}"/>
    <cellStyle name="Monétaire 2 2 2 11 4" xfId="6251" xr:uid="{00000000-0005-0000-0000-0000C6050000}"/>
    <cellStyle name="Monétaire 2 2 2 11 5" xfId="6965" xr:uid="{00000000-0005-0000-0000-0000C7050000}"/>
    <cellStyle name="Monétaire 2 2 2 11 6" xfId="7679" xr:uid="{00000000-0005-0000-0000-0000C8050000}"/>
    <cellStyle name="Monétaire 2 2 2 11 7" xfId="8393" xr:uid="{00000000-0005-0000-0000-0000C9050000}"/>
    <cellStyle name="Monétaire 2 2 2 11 8" xfId="9107" xr:uid="{00000000-0005-0000-0000-0000CA050000}"/>
    <cellStyle name="Monétaire 2 2 2 11 9" xfId="9821" xr:uid="{00000000-0005-0000-0000-0000CB050000}"/>
    <cellStyle name="Monétaire 2 2 2 12" xfId="2024" xr:uid="{00000000-0005-0000-0000-0000CC050000}"/>
    <cellStyle name="Monétaire 2 2 2 13" xfId="2724" xr:uid="{00000000-0005-0000-0000-0000CD050000}"/>
    <cellStyle name="Monétaire 2 2 2 14" xfId="3424" xr:uid="{00000000-0005-0000-0000-0000CE050000}"/>
    <cellStyle name="Monétaire 2 2 2 15" xfId="4124" xr:uid="{00000000-0005-0000-0000-0000CF050000}"/>
    <cellStyle name="Monétaire 2 2 2 16" xfId="4838" xr:uid="{00000000-0005-0000-0000-0000D0050000}"/>
    <cellStyle name="Monétaire 2 2 2 17" xfId="5552" xr:uid="{00000000-0005-0000-0000-0000D1050000}"/>
    <cellStyle name="Monétaire 2 2 2 18" xfId="6266" xr:uid="{00000000-0005-0000-0000-0000D2050000}"/>
    <cellStyle name="Monétaire 2 2 2 19" xfId="6980" xr:uid="{00000000-0005-0000-0000-0000D3050000}"/>
    <cellStyle name="Monétaire 2 2 2 2" xfId="50" xr:uid="{00000000-0005-0000-0000-0000D4050000}"/>
    <cellStyle name="Monétaire 2 2 2 2 10" xfId="2756" xr:uid="{00000000-0005-0000-0000-0000D5050000}"/>
    <cellStyle name="Monétaire 2 2 2 2 11" xfId="3456" xr:uid="{00000000-0005-0000-0000-0000D6050000}"/>
    <cellStyle name="Monétaire 2 2 2 2 12" xfId="4156" xr:uid="{00000000-0005-0000-0000-0000D7050000}"/>
    <cellStyle name="Monétaire 2 2 2 2 13" xfId="4870" xr:uid="{00000000-0005-0000-0000-0000D8050000}"/>
    <cellStyle name="Monétaire 2 2 2 2 14" xfId="5584" xr:uid="{00000000-0005-0000-0000-0000D9050000}"/>
    <cellStyle name="Monétaire 2 2 2 2 15" xfId="6298" xr:uid="{00000000-0005-0000-0000-0000DA050000}"/>
    <cellStyle name="Monétaire 2 2 2 2 16" xfId="7012" xr:uid="{00000000-0005-0000-0000-0000DB050000}"/>
    <cellStyle name="Monétaire 2 2 2 2 17" xfId="7726" xr:uid="{00000000-0005-0000-0000-0000DC050000}"/>
    <cellStyle name="Monétaire 2 2 2 2 18" xfId="8440" xr:uid="{00000000-0005-0000-0000-0000DD050000}"/>
    <cellStyle name="Monétaire 2 2 2 2 19" xfId="9154" xr:uid="{00000000-0005-0000-0000-0000DE050000}"/>
    <cellStyle name="Monétaire 2 2 2 2 2" xfId="250" xr:uid="{00000000-0005-0000-0000-0000DF050000}"/>
    <cellStyle name="Monétaire 2 2 2 2 2 10" xfId="7212" xr:uid="{00000000-0005-0000-0000-0000E0050000}"/>
    <cellStyle name="Monétaire 2 2 2 2 2 11" xfId="7926" xr:uid="{00000000-0005-0000-0000-0000E1050000}"/>
    <cellStyle name="Monétaire 2 2 2 2 2 12" xfId="8640" xr:uid="{00000000-0005-0000-0000-0000E2050000}"/>
    <cellStyle name="Monétaire 2 2 2 2 2 13" xfId="9354" xr:uid="{00000000-0005-0000-0000-0000E3050000}"/>
    <cellStyle name="Monétaire 2 2 2 2 2 14" xfId="10068" xr:uid="{00000000-0005-0000-0000-0000E4050000}"/>
    <cellStyle name="Monétaire 2 2 2 2 2 15" xfId="10782" xr:uid="{00000000-0005-0000-0000-0000E5050000}"/>
    <cellStyle name="Monétaire 2 2 2 2 2 16" xfId="848" xr:uid="{00000000-0005-0000-0000-0000E6050000}"/>
    <cellStyle name="Monétaire 2 2 2 2 2 2" xfId="1548" xr:uid="{00000000-0005-0000-0000-0000E7050000}"/>
    <cellStyle name="Monétaire 2 2 2 2 2 3" xfId="2256" xr:uid="{00000000-0005-0000-0000-0000E8050000}"/>
    <cellStyle name="Monétaire 2 2 2 2 2 4" xfId="2956" xr:uid="{00000000-0005-0000-0000-0000E9050000}"/>
    <cellStyle name="Monétaire 2 2 2 2 2 5" xfId="3656" xr:uid="{00000000-0005-0000-0000-0000EA050000}"/>
    <cellStyle name="Monétaire 2 2 2 2 2 6" xfId="4356" xr:uid="{00000000-0005-0000-0000-0000EB050000}"/>
    <cellStyle name="Monétaire 2 2 2 2 2 7" xfId="5070" xr:uid="{00000000-0005-0000-0000-0000EC050000}"/>
    <cellStyle name="Monétaire 2 2 2 2 2 8" xfId="5784" xr:uid="{00000000-0005-0000-0000-0000ED050000}"/>
    <cellStyle name="Monétaire 2 2 2 2 2 9" xfId="6498" xr:uid="{00000000-0005-0000-0000-0000EE050000}"/>
    <cellStyle name="Monétaire 2 2 2 2 20" xfId="9868" xr:uid="{00000000-0005-0000-0000-0000EF050000}"/>
    <cellStyle name="Monétaire 2 2 2 2 21" xfId="10582" xr:uid="{00000000-0005-0000-0000-0000F0050000}"/>
    <cellStyle name="Monétaire 2 2 2 2 22" xfId="764" xr:uid="{00000000-0005-0000-0000-0000F1050000}"/>
    <cellStyle name="Monétaire 2 2 2 2 3" xfId="342" xr:uid="{00000000-0005-0000-0000-0000F2050000}"/>
    <cellStyle name="Monétaire 2 2 2 2 3 10" xfId="7304" xr:uid="{00000000-0005-0000-0000-0000F3050000}"/>
    <cellStyle name="Monétaire 2 2 2 2 3 11" xfId="8018" xr:uid="{00000000-0005-0000-0000-0000F4050000}"/>
    <cellStyle name="Monétaire 2 2 2 2 3 12" xfId="8732" xr:uid="{00000000-0005-0000-0000-0000F5050000}"/>
    <cellStyle name="Monétaire 2 2 2 2 3 13" xfId="9446" xr:uid="{00000000-0005-0000-0000-0000F6050000}"/>
    <cellStyle name="Monétaire 2 2 2 2 3 14" xfId="10160" xr:uid="{00000000-0005-0000-0000-0000F7050000}"/>
    <cellStyle name="Monétaire 2 2 2 2 3 15" xfId="10874" xr:uid="{00000000-0005-0000-0000-0000F8050000}"/>
    <cellStyle name="Monétaire 2 2 2 2 3 16" xfId="940" xr:uid="{00000000-0005-0000-0000-0000F9050000}"/>
    <cellStyle name="Monétaire 2 2 2 2 3 2" xfId="1640" xr:uid="{00000000-0005-0000-0000-0000FA050000}"/>
    <cellStyle name="Monétaire 2 2 2 2 3 3" xfId="2348" xr:uid="{00000000-0005-0000-0000-0000FB050000}"/>
    <cellStyle name="Monétaire 2 2 2 2 3 4" xfId="3048" xr:uid="{00000000-0005-0000-0000-0000FC050000}"/>
    <cellStyle name="Monétaire 2 2 2 2 3 5" xfId="3748" xr:uid="{00000000-0005-0000-0000-0000FD050000}"/>
    <cellStyle name="Monétaire 2 2 2 2 3 6" xfId="4448" xr:uid="{00000000-0005-0000-0000-0000FE050000}"/>
    <cellStyle name="Monétaire 2 2 2 2 3 7" xfId="5162" xr:uid="{00000000-0005-0000-0000-0000FF050000}"/>
    <cellStyle name="Monétaire 2 2 2 2 3 8" xfId="5876" xr:uid="{00000000-0005-0000-0000-000000060000}"/>
    <cellStyle name="Monétaire 2 2 2 2 3 9" xfId="6590" xr:uid="{00000000-0005-0000-0000-000001060000}"/>
    <cellStyle name="Monétaire 2 2 2 2 4" xfId="442" xr:uid="{00000000-0005-0000-0000-000002060000}"/>
    <cellStyle name="Monétaire 2 2 2 2 4 10" xfId="7404" xr:uid="{00000000-0005-0000-0000-000003060000}"/>
    <cellStyle name="Monétaire 2 2 2 2 4 11" xfId="8118" xr:uid="{00000000-0005-0000-0000-000004060000}"/>
    <cellStyle name="Monétaire 2 2 2 2 4 12" xfId="8832" xr:uid="{00000000-0005-0000-0000-000005060000}"/>
    <cellStyle name="Monétaire 2 2 2 2 4 13" xfId="9546" xr:uid="{00000000-0005-0000-0000-000006060000}"/>
    <cellStyle name="Monétaire 2 2 2 2 4 14" xfId="10260" xr:uid="{00000000-0005-0000-0000-000007060000}"/>
    <cellStyle name="Monétaire 2 2 2 2 4 15" xfId="10974" xr:uid="{00000000-0005-0000-0000-000008060000}"/>
    <cellStyle name="Monétaire 2 2 2 2 4 16" xfId="1040" xr:uid="{00000000-0005-0000-0000-000009060000}"/>
    <cellStyle name="Monétaire 2 2 2 2 4 2" xfId="1740" xr:uid="{00000000-0005-0000-0000-00000A060000}"/>
    <cellStyle name="Monétaire 2 2 2 2 4 3" xfId="2448" xr:uid="{00000000-0005-0000-0000-00000B060000}"/>
    <cellStyle name="Monétaire 2 2 2 2 4 4" xfId="3148" xr:uid="{00000000-0005-0000-0000-00000C060000}"/>
    <cellStyle name="Monétaire 2 2 2 2 4 5" xfId="3848" xr:uid="{00000000-0005-0000-0000-00000D060000}"/>
    <cellStyle name="Monétaire 2 2 2 2 4 6" xfId="4548" xr:uid="{00000000-0005-0000-0000-00000E060000}"/>
    <cellStyle name="Monétaire 2 2 2 2 4 7" xfId="5262" xr:uid="{00000000-0005-0000-0000-00000F060000}"/>
    <cellStyle name="Monétaire 2 2 2 2 4 8" xfId="5976" xr:uid="{00000000-0005-0000-0000-000010060000}"/>
    <cellStyle name="Monétaire 2 2 2 2 4 9" xfId="6690" xr:uid="{00000000-0005-0000-0000-000011060000}"/>
    <cellStyle name="Monétaire 2 2 2 2 5" xfId="542" xr:uid="{00000000-0005-0000-0000-000012060000}"/>
    <cellStyle name="Monétaire 2 2 2 2 5 10" xfId="7504" xr:uid="{00000000-0005-0000-0000-000013060000}"/>
    <cellStyle name="Monétaire 2 2 2 2 5 11" xfId="8218" xr:uid="{00000000-0005-0000-0000-000014060000}"/>
    <cellStyle name="Monétaire 2 2 2 2 5 12" xfId="8932" xr:uid="{00000000-0005-0000-0000-000015060000}"/>
    <cellStyle name="Monétaire 2 2 2 2 5 13" xfId="9646" xr:uid="{00000000-0005-0000-0000-000016060000}"/>
    <cellStyle name="Monétaire 2 2 2 2 5 14" xfId="10360" xr:uid="{00000000-0005-0000-0000-000017060000}"/>
    <cellStyle name="Monétaire 2 2 2 2 5 15" xfId="11074" xr:uid="{00000000-0005-0000-0000-000018060000}"/>
    <cellStyle name="Monétaire 2 2 2 2 5 16" xfId="1140" xr:uid="{00000000-0005-0000-0000-000019060000}"/>
    <cellStyle name="Monétaire 2 2 2 2 5 2" xfId="1840" xr:uid="{00000000-0005-0000-0000-00001A060000}"/>
    <cellStyle name="Monétaire 2 2 2 2 5 3" xfId="2548" xr:uid="{00000000-0005-0000-0000-00001B060000}"/>
    <cellStyle name="Monétaire 2 2 2 2 5 4" xfId="3248" xr:uid="{00000000-0005-0000-0000-00001C060000}"/>
    <cellStyle name="Monétaire 2 2 2 2 5 5" xfId="3948" xr:uid="{00000000-0005-0000-0000-00001D060000}"/>
    <cellStyle name="Monétaire 2 2 2 2 5 6" xfId="4648" xr:uid="{00000000-0005-0000-0000-00001E060000}"/>
    <cellStyle name="Monétaire 2 2 2 2 5 7" xfId="5362" xr:uid="{00000000-0005-0000-0000-00001F060000}"/>
    <cellStyle name="Monétaire 2 2 2 2 5 8" xfId="6076" xr:uid="{00000000-0005-0000-0000-000020060000}"/>
    <cellStyle name="Monétaire 2 2 2 2 5 9" xfId="6790" xr:uid="{00000000-0005-0000-0000-000021060000}"/>
    <cellStyle name="Monétaire 2 2 2 2 6" xfId="642" xr:uid="{00000000-0005-0000-0000-000022060000}"/>
    <cellStyle name="Monétaire 2 2 2 2 6 10" xfId="7604" xr:uid="{00000000-0005-0000-0000-000023060000}"/>
    <cellStyle name="Monétaire 2 2 2 2 6 11" xfId="8318" xr:uid="{00000000-0005-0000-0000-000024060000}"/>
    <cellStyle name="Monétaire 2 2 2 2 6 12" xfId="9032" xr:uid="{00000000-0005-0000-0000-000025060000}"/>
    <cellStyle name="Monétaire 2 2 2 2 6 13" xfId="9746" xr:uid="{00000000-0005-0000-0000-000026060000}"/>
    <cellStyle name="Monétaire 2 2 2 2 6 14" xfId="10460" xr:uid="{00000000-0005-0000-0000-000027060000}"/>
    <cellStyle name="Monétaire 2 2 2 2 6 15" xfId="11174" xr:uid="{00000000-0005-0000-0000-000028060000}"/>
    <cellStyle name="Monétaire 2 2 2 2 6 16" xfId="1240" xr:uid="{00000000-0005-0000-0000-000029060000}"/>
    <cellStyle name="Monétaire 2 2 2 2 6 2" xfId="1940" xr:uid="{00000000-0005-0000-0000-00002A060000}"/>
    <cellStyle name="Monétaire 2 2 2 2 6 3" xfId="2648" xr:uid="{00000000-0005-0000-0000-00002B060000}"/>
    <cellStyle name="Monétaire 2 2 2 2 6 4" xfId="3348" xr:uid="{00000000-0005-0000-0000-00002C060000}"/>
    <cellStyle name="Monétaire 2 2 2 2 6 5" xfId="4048" xr:uid="{00000000-0005-0000-0000-00002D060000}"/>
    <cellStyle name="Monétaire 2 2 2 2 6 6" xfId="4748" xr:uid="{00000000-0005-0000-0000-00002E060000}"/>
    <cellStyle name="Monétaire 2 2 2 2 6 7" xfId="5462" xr:uid="{00000000-0005-0000-0000-00002F060000}"/>
    <cellStyle name="Monétaire 2 2 2 2 6 8" xfId="6176" xr:uid="{00000000-0005-0000-0000-000030060000}"/>
    <cellStyle name="Monétaire 2 2 2 2 6 9" xfId="6890" xr:uid="{00000000-0005-0000-0000-000031060000}"/>
    <cellStyle name="Monétaire 2 2 2 2 7" xfId="166" xr:uid="{00000000-0005-0000-0000-000032060000}"/>
    <cellStyle name="Monétaire 2 2 2 2 7 10" xfId="7842" xr:uid="{00000000-0005-0000-0000-000033060000}"/>
    <cellStyle name="Monétaire 2 2 2 2 7 11" xfId="8556" xr:uid="{00000000-0005-0000-0000-000034060000}"/>
    <cellStyle name="Monétaire 2 2 2 2 7 12" xfId="9270" xr:uid="{00000000-0005-0000-0000-000035060000}"/>
    <cellStyle name="Monétaire 2 2 2 2 7 13" xfId="9984" xr:uid="{00000000-0005-0000-0000-000036060000}"/>
    <cellStyle name="Monétaire 2 2 2 2 7 14" xfId="10698" xr:uid="{00000000-0005-0000-0000-000037060000}"/>
    <cellStyle name="Monétaire 2 2 2 2 7 15" xfId="1464" xr:uid="{00000000-0005-0000-0000-000038060000}"/>
    <cellStyle name="Monétaire 2 2 2 2 7 2" xfId="2172" xr:uid="{00000000-0005-0000-0000-000039060000}"/>
    <cellStyle name="Monétaire 2 2 2 2 7 3" xfId="2872" xr:uid="{00000000-0005-0000-0000-00003A060000}"/>
    <cellStyle name="Monétaire 2 2 2 2 7 4" xfId="3572" xr:uid="{00000000-0005-0000-0000-00003B060000}"/>
    <cellStyle name="Monétaire 2 2 2 2 7 5" xfId="4272" xr:uid="{00000000-0005-0000-0000-00003C060000}"/>
    <cellStyle name="Monétaire 2 2 2 2 7 6" xfId="4986" xr:uid="{00000000-0005-0000-0000-00003D060000}"/>
    <cellStyle name="Monétaire 2 2 2 2 7 7" xfId="5700" xr:uid="{00000000-0005-0000-0000-00003E060000}"/>
    <cellStyle name="Monétaire 2 2 2 2 7 8" xfId="6414" xr:uid="{00000000-0005-0000-0000-00003F060000}"/>
    <cellStyle name="Monétaire 2 2 2 2 7 9" xfId="7128" xr:uid="{00000000-0005-0000-0000-000040060000}"/>
    <cellStyle name="Monétaire 2 2 2 2 8" xfId="1348" xr:uid="{00000000-0005-0000-0000-000041060000}"/>
    <cellStyle name="Monétaire 2 2 2 2 9" xfId="2056" xr:uid="{00000000-0005-0000-0000-000042060000}"/>
    <cellStyle name="Monétaire 2 2 2 20" xfId="7694" xr:uid="{00000000-0005-0000-0000-000043060000}"/>
    <cellStyle name="Monétaire 2 2 2 21" xfId="8408" xr:uid="{00000000-0005-0000-0000-000044060000}"/>
    <cellStyle name="Monétaire 2 2 2 22" xfId="9122" xr:uid="{00000000-0005-0000-0000-000045060000}"/>
    <cellStyle name="Monétaire 2 2 2 23" xfId="9836" xr:uid="{00000000-0005-0000-0000-000046060000}"/>
    <cellStyle name="Monétaire 2 2 2 24" xfId="10550" xr:uid="{00000000-0005-0000-0000-000047060000}"/>
    <cellStyle name="Monétaire 2 2 2 25" xfId="732" xr:uid="{00000000-0005-0000-0000-000048060000}"/>
    <cellStyle name="Monétaire 2 2 2 3" xfId="64" xr:uid="{00000000-0005-0000-0000-000049060000}"/>
    <cellStyle name="Monétaire 2 2 2 3 10" xfId="2770" xr:uid="{00000000-0005-0000-0000-00004A060000}"/>
    <cellStyle name="Monétaire 2 2 2 3 11" xfId="3470" xr:uid="{00000000-0005-0000-0000-00004B060000}"/>
    <cellStyle name="Monétaire 2 2 2 3 12" xfId="4170" xr:uid="{00000000-0005-0000-0000-00004C060000}"/>
    <cellStyle name="Monétaire 2 2 2 3 13" xfId="4884" xr:uid="{00000000-0005-0000-0000-00004D060000}"/>
    <cellStyle name="Monétaire 2 2 2 3 14" xfId="5598" xr:uid="{00000000-0005-0000-0000-00004E060000}"/>
    <cellStyle name="Monétaire 2 2 2 3 15" xfId="6312" xr:uid="{00000000-0005-0000-0000-00004F060000}"/>
    <cellStyle name="Monétaire 2 2 2 3 16" xfId="7026" xr:uid="{00000000-0005-0000-0000-000050060000}"/>
    <cellStyle name="Monétaire 2 2 2 3 17" xfId="7740" xr:uid="{00000000-0005-0000-0000-000051060000}"/>
    <cellStyle name="Monétaire 2 2 2 3 18" xfId="8454" xr:uid="{00000000-0005-0000-0000-000052060000}"/>
    <cellStyle name="Monétaire 2 2 2 3 19" xfId="9168" xr:uid="{00000000-0005-0000-0000-000053060000}"/>
    <cellStyle name="Monétaire 2 2 2 3 2" xfId="264" xr:uid="{00000000-0005-0000-0000-000054060000}"/>
    <cellStyle name="Monétaire 2 2 2 3 2 10" xfId="7226" xr:uid="{00000000-0005-0000-0000-000055060000}"/>
    <cellStyle name="Monétaire 2 2 2 3 2 11" xfId="7940" xr:uid="{00000000-0005-0000-0000-000056060000}"/>
    <cellStyle name="Monétaire 2 2 2 3 2 12" xfId="8654" xr:uid="{00000000-0005-0000-0000-000057060000}"/>
    <cellStyle name="Monétaire 2 2 2 3 2 13" xfId="9368" xr:uid="{00000000-0005-0000-0000-000058060000}"/>
    <cellStyle name="Monétaire 2 2 2 3 2 14" xfId="10082" xr:uid="{00000000-0005-0000-0000-000059060000}"/>
    <cellStyle name="Monétaire 2 2 2 3 2 15" xfId="10796" xr:uid="{00000000-0005-0000-0000-00005A060000}"/>
    <cellStyle name="Monétaire 2 2 2 3 2 16" xfId="862" xr:uid="{00000000-0005-0000-0000-00005B060000}"/>
    <cellStyle name="Monétaire 2 2 2 3 2 2" xfId="1562" xr:uid="{00000000-0005-0000-0000-00005C060000}"/>
    <cellStyle name="Monétaire 2 2 2 3 2 3" xfId="2270" xr:uid="{00000000-0005-0000-0000-00005D060000}"/>
    <cellStyle name="Monétaire 2 2 2 3 2 4" xfId="2970" xr:uid="{00000000-0005-0000-0000-00005E060000}"/>
    <cellStyle name="Monétaire 2 2 2 3 2 5" xfId="3670" xr:uid="{00000000-0005-0000-0000-00005F060000}"/>
    <cellStyle name="Monétaire 2 2 2 3 2 6" xfId="4370" xr:uid="{00000000-0005-0000-0000-000060060000}"/>
    <cellStyle name="Monétaire 2 2 2 3 2 7" xfId="5084" xr:uid="{00000000-0005-0000-0000-000061060000}"/>
    <cellStyle name="Monétaire 2 2 2 3 2 8" xfId="5798" xr:uid="{00000000-0005-0000-0000-000062060000}"/>
    <cellStyle name="Monétaire 2 2 2 3 2 9" xfId="6512" xr:uid="{00000000-0005-0000-0000-000063060000}"/>
    <cellStyle name="Monétaire 2 2 2 3 20" xfId="9882" xr:uid="{00000000-0005-0000-0000-000064060000}"/>
    <cellStyle name="Monétaire 2 2 2 3 21" xfId="10596" xr:uid="{00000000-0005-0000-0000-000065060000}"/>
    <cellStyle name="Monétaire 2 2 2 3 22" xfId="778" xr:uid="{00000000-0005-0000-0000-000066060000}"/>
    <cellStyle name="Monétaire 2 2 2 3 3" xfId="356" xr:uid="{00000000-0005-0000-0000-000067060000}"/>
    <cellStyle name="Monétaire 2 2 2 3 3 10" xfId="7318" xr:uid="{00000000-0005-0000-0000-000068060000}"/>
    <cellStyle name="Monétaire 2 2 2 3 3 11" xfId="8032" xr:uid="{00000000-0005-0000-0000-000069060000}"/>
    <cellStyle name="Monétaire 2 2 2 3 3 12" xfId="8746" xr:uid="{00000000-0005-0000-0000-00006A060000}"/>
    <cellStyle name="Monétaire 2 2 2 3 3 13" xfId="9460" xr:uid="{00000000-0005-0000-0000-00006B060000}"/>
    <cellStyle name="Monétaire 2 2 2 3 3 14" xfId="10174" xr:uid="{00000000-0005-0000-0000-00006C060000}"/>
    <cellStyle name="Monétaire 2 2 2 3 3 15" xfId="10888" xr:uid="{00000000-0005-0000-0000-00006D060000}"/>
    <cellStyle name="Monétaire 2 2 2 3 3 16" xfId="954" xr:uid="{00000000-0005-0000-0000-00006E060000}"/>
    <cellStyle name="Monétaire 2 2 2 3 3 2" xfId="1654" xr:uid="{00000000-0005-0000-0000-00006F060000}"/>
    <cellStyle name="Monétaire 2 2 2 3 3 3" xfId="2362" xr:uid="{00000000-0005-0000-0000-000070060000}"/>
    <cellStyle name="Monétaire 2 2 2 3 3 4" xfId="3062" xr:uid="{00000000-0005-0000-0000-000071060000}"/>
    <cellStyle name="Monétaire 2 2 2 3 3 5" xfId="3762" xr:uid="{00000000-0005-0000-0000-000072060000}"/>
    <cellStyle name="Monétaire 2 2 2 3 3 6" xfId="4462" xr:uid="{00000000-0005-0000-0000-000073060000}"/>
    <cellStyle name="Monétaire 2 2 2 3 3 7" xfId="5176" xr:uid="{00000000-0005-0000-0000-000074060000}"/>
    <cellStyle name="Monétaire 2 2 2 3 3 8" xfId="5890" xr:uid="{00000000-0005-0000-0000-000075060000}"/>
    <cellStyle name="Monétaire 2 2 2 3 3 9" xfId="6604" xr:uid="{00000000-0005-0000-0000-000076060000}"/>
    <cellStyle name="Monétaire 2 2 2 3 4" xfId="456" xr:uid="{00000000-0005-0000-0000-000077060000}"/>
    <cellStyle name="Monétaire 2 2 2 3 4 10" xfId="7418" xr:uid="{00000000-0005-0000-0000-000078060000}"/>
    <cellStyle name="Monétaire 2 2 2 3 4 11" xfId="8132" xr:uid="{00000000-0005-0000-0000-000079060000}"/>
    <cellStyle name="Monétaire 2 2 2 3 4 12" xfId="8846" xr:uid="{00000000-0005-0000-0000-00007A060000}"/>
    <cellStyle name="Monétaire 2 2 2 3 4 13" xfId="9560" xr:uid="{00000000-0005-0000-0000-00007B060000}"/>
    <cellStyle name="Monétaire 2 2 2 3 4 14" xfId="10274" xr:uid="{00000000-0005-0000-0000-00007C060000}"/>
    <cellStyle name="Monétaire 2 2 2 3 4 15" xfId="10988" xr:uid="{00000000-0005-0000-0000-00007D060000}"/>
    <cellStyle name="Monétaire 2 2 2 3 4 16" xfId="1054" xr:uid="{00000000-0005-0000-0000-00007E060000}"/>
    <cellStyle name="Monétaire 2 2 2 3 4 2" xfId="1754" xr:uid="{00000000-0005-0000-0000-00007F060000}"/>
    <cellStyle name="Monétaire 2 2 2 3 4 3" xfId="2462" xr:uid="{00000000-0005-0000-0000-000080060000}"/>
    <cellStyle name="Monétaire 2 2 2 3 4 4" xfId="3162" xr:uid="{00000000-0005-0000-0000-000081060000}"/>
    <cellStyle name="Monétaire 2 2 2 3 4 5" xfId="3862" xr:uid="{00000000-0005-0000-0000-000082060000}"/>
    <cellStyle name="Monétaire 2 2 2 3 4 6" xfId="4562" xr:uid="{00000000-0005-0000-0000-000083060000}"/>
    <cellStyle name="Monétaire 2 2 2 3 4 7" xfId="5276" xr:uid="{00000000-0005-0000-0000-000084060000}"/>
    <cellStyle name="Monétaire 2 2 2 3 4 8" xfId="5990" xr:uid="{00000000-0005-0000-0000-000085060000}"/>
    <cellStyle name="Monétaire 2 2 2 3 4 9" xfId="6704" xr:uid="{00000000-0005-0000-0000-000086060000}"/>
    <cellStyle name="Monétaire 2 2 2 3 5" xfId="556" xr:uid="{00000000-0005-0000-0000-000087060000}"/>
    <cellStyle name="Monétaire 2 2 2 3 5 10" xfId="7518" xr:uid="{00000000-0005-0000-0000-000088060000}"/>
    <cellStyle name="Monétaire 2 2 2 3 5 11" xfId="8232" xr:uid="{00000000-0005-0000-0000-000089060000}"/>
    <cellStyle name="Monétaire 2 2 2 3 5 12" xfId="8946" xr:uid="{00000000-0005-0000-0000-00008A060000}"/>
    <cellStyle name="Monétaire 2 2 2 3 5 13" xfId="9660" xr:uid="{00000000-0005-0000-0000-00008B060000}"/>
    <cellStyle name="Monétaire 2 2 2 3 5 14" xfId="10374" xr:uid="{00000000-0005-0000-0000-00008C060000}"/>
    <cellStyle name="Monétaire 2 2 2 3 5 15" xfId="11088" xr:uid="{00000000-0005-0000-0000-00008D060000}"/>
    <cellStyle name="Monétaire 2 2 2 3 5 16" xfId="1154" xr:uid="{00000000-0005-0000-0000-00008E060000}"/>
    <cellStyle name="Monétaire 2 2 2 3 5 2" xfId="1854" xr:uid="{00000000-0005-0000-0000-00008F060000}"/>
    <cellStyle name="Monétaire 2 2 2 3 5 3" xfId="2562" xr:uid="{00000000-0005-0000-0000-000090060000}"/>
    <cellStyle name="Monétaire 2 2 2 3 5 4" xfId="3262" xr:uid="{00000000-0005-0000-0000-000091060000}"/>
    <cellStyle name="Monétaire 2 2 2 3 5 5" xfId="3962" xr:uid="{00000000-0005-0000-0000-000092060000}"/>
    <cellStyle name="Monétaire 2 2 2 3 5 6" xfId="4662" xr:uid="{00000000-0005-0000-0000-000093060000}"/>
    <cellStyle name="Monétaire 2 2 2 3 5 7" xfId="5376" xr:uid="{00000000-0005-0000-0000-000094060000}"/>
    <cellStyle name="Monétaire 2 2 2 3 5 8" xfId="6090" xr:uid="{00000000-0005-0000-0000-000095060000}"/>
    <cellStyle name="Monétaire 2 2 2 3 5 9" xfId="6804" xr:uid="{00000000-0005-0000-0000-000096060000}"/>
    <cellStyle name="Monétaire 2 2 2 3 6" xfId="656" xr:uid="{00000000-0005-0000-0000-000097060000}"/>
    <cellStyle name="Monétaire 2 2 2 3 6 10" xfId="7618" xr:uid="{00000000-0005-0000-0000-000098060000}"/>
    <cellStyle name="Monétaire 2 2 2 3 6 11" xfId="8332" xr:uid="{00000000-0005-0000-0000-000099060000}"/>
    <cellStyle name="Monétaire 2 2 2 3 6 12" xfId="9046" xr:uid="{00000000-0005-0000-0000-00009A060000}"/>
    <cellStyle name="Monétaire 2 2 2 3 6 13" xfId="9760" xr:uid="{00000000-0005-0000-0000-00009B060000}"/>
    <cellStyle name="Monétaire 2 2 2 3 6 14" xfId="10474" xr:uid="{00000000-0005-0000-0000-00009C060000}"/>
    <cellStyle name="Monétaire 2 2 2 3 6 15" xfId="11188" xr:uid="{00000000-0005-0000-0000-00009D060000}"/>
    <cellStyle name="Monétaire 2 2 2 3 6 16" xfId="1254" xr:uid="{00000000-0005-0000-0000-00009E060000}"/>
    <cellStyle name="Monétaire 2 2 2 3 6 2" xfId="1954" xr:uid="{00000000-0005-0000-0000-00009F060000}"/>
    <cellStyle name="Monétaire 2 2 2 3 6 3" xfId="2662" xr:uid="{00000000-0005-0000-0000-0000A0060000}"/>
    <cellStyle name="Monétaire 2 2 2 3 6 4" xfId="3362" xr:uid="{00000000-0005-0000-0000-0000A1060000}"/>
    <cellStyle name="Monétaire 2 2 2 3 6 5" xfId="4062" xr:uid="{00000000-0005-0000-0000-0000A2060000}"/>
    <cellStyle name="Monétaire 2 2 2 3 6 6" xfId="4762" xr:uid="{00000000-0005-0000-0000-0000A3060000}"/>
    <cellStyle name="Monétaire 2 2 2 3 6 7" xfId="5476" xr:uid="{00000000-0005-0000-0000-0000A4060000}"/>
    <cellStyle name="Monétaire 2 2 2 3 6 8" xfId="6190" xr:uid="{00000000-0005-0000-0000-0000A5060000}"/>
    <cellStyle name="Monétaire 2 2 2 3 6 9" xfId="6904" xr:uid="{00000000-0005-0000-0000-0000A6060000}"/>
    <cellStyle name="Monétaire 2 2 2 3 7" xfId="180" xr:uid="{00000000-0005-0000-0000-0000A7060000}"/>
    <cellStyle name="Monétaire 2 2 2 3 7 10" xfId="7856" xr:uid="{00000000-0005-0000-0000-0000A8060000}"/>
    <cellStyle name="Monétaire 2 2 2 3 7 11" xfId="8570" xr:uid="{00000000-0005-0000-0000-0000A9060000}"/>
    <cellStyle name="Monétaire 2 2 2 3 7 12" xfId="9284" xr:uid="{00000000-0005-0000-0000-0000AA060000}"/>
    <cellStyle name="Monétaire 2 2 2 3 7 13" xfId="9998" xr:uid="{00000000-0005-0000-0000-0000AB060000}"/>
    <cellStyle name="Monétaire 2 2 2 3 7 14" xfId="10712" xr:uid="{00000000-0005-0000-0000-0000AC060000}"/>
    <cellStyle name="Monétaire 2 2 2 3 7 15" xfId="1478" xr:uid="{00000000-0005-0000-0000-0000AD060000}"/>
    <cellStyle name="Monétaire 2 2 2 3 7 2" xfId="2186" xr:uid="{00000000-0005-0000-0000-0000AE060000}"/>
    <cellStyle name="Monétaire 2 2 2 3 7 3" xfId="2886" xr:uid="{00000000-0005-0000-0000-0000AF060000}"/>
    <cellStyle name="Monétaire 2 2 2 3 7 4" xfId="3586" xr:uid="{00000000-0005-0000-0000-0000B0060000}"/>
    <cellStyle name="Monétaire 2 2 2 3 7 5" xfId="4286" xr:uid="{00000000-0005-0000-0000-0000B1060000}"/>
    <cellStyle name="Monétaire 2 2 2 3 7 6" xfId="5000" xr:uid="{00000000-0005-0000-0000-0000B2060000}"/>
    <cellStyle name="Monétaire 2 2 2 3 7 7" xfId="5714" xr:uid="{00000000-0005-0000-0000-0000B3060000}"/>
    <cellStyle name="Monétaire 2 2 2 3 7 8" xfId="6428" xr:uid="{00000000-0005-0000-0000-0000B4060000}"/>
    <cellStyle name="Monétaire 2 2 2 3 7 9" xfId="7142" xr:uid="{00000000-0005-0000-0000-0000B5060000}"/>
    <cellStyle name="Monétaire 2 2 2 3 8" xfId="1362" xr:uid="{00000000-0005-0000-0000-0000B6060000}"/>
    <cellStyle name="Monétaire 2 2 2 3 9" xfId="2070" xr:uid="{00000000-0005-0000-0000-0000B7060000}"/>
    <cellStyle name="Monétaire 2 2 2 4" xfId="36" xr:uid="{00000000-0005-0000-0000-0000B8060000}"/>
    <cellStyle name="Monétaire 2 2 2 4 10" xfId="2742" xr:uid="{00000000-0005-0000-0000-0000B9060000}"/>
    <cellStyle name="Monétaire 2 2 2 4 11" xfId="3442" xr:uid="{00000000-0005-0000-0000-0000BA060000}"/>
    <cellStyle name="Monétaire 2 2 2 4 12" xfId="4142" xr:uid="{00000000-0005-0000-0000-0000BB060000}"/>
    <cellStyle name="Monétaire 2 2 2 4 13" xfId="4856" xr:uid="{00000000-0005-0000-0000-0000BC060000}"/>
    <cellStyle name="Monétaire 2 2 2 4 14" xfId="5570" xr:uid="{00000000-0005-0000-0000-0000BD060000}"/>
    <cellStyle name="Monétaire 2 2 2 4 15" xfId="6284" xr:uid="{00000000-0005-0000-0000-0000BE060000}"/>
    <cellStyle name="Monétaire 2 2 2 4 16" xfId="6998" xr:uid="{00000000-0005-0000-0000-0000BF060000}"/>
    <cellStyle name="Monétaire 2 2 2 4 17" xfId="7712" xr:uid="{00000000-0005-0000-0000-0000C0060000}"/>
    <cellStyle name="Monétaire 2 2 2 4 18" xfId="8426" xr:uid="{00000000-0005-0000-0000-0000C1060000}"/>
    <cellStyle name="Monétaire 2 2 2 4 19" xfId="9140" xr:uid="{00000000-0005-0000-0000-0000C2060000}"/>
    <cellStyle name="Monétaire 2 2 2 4 2" xfId="236" xr:uid="{00000000-0005-0000-0000-0000C3060000}"/>
    <cellStyle name="Monétaire 2 2 2 4 2 10" xfId="7198" xr:uid="{00000000-0005-0000-0000-0000C4060000}"/>
    <cellStyle name="Monétaire 2 2 2 4 2 11" xfId="7912" xr:uid="{00000000-0005-0000-0000-0000C5060000}"/>
    <cellStyle name="Monétaire 2 2 2 4 2 12" xfId="8626" xr:uid="{00000000-0005-0000-0000-0000C6060000}"/>
    <cellStyle name="Monétaire 2 2 2 4 2 13" xfId="9340" xr:uid="{00000000-0005-0000-0000-0000C7060000}"/>
    <cellStyle name="Monétaire 2 2 2 4 2 14" xfId="10054" xr:uid="{00000000-0005-0000-0000-0000C8060000}"/>
    <cellStyle name="Monétaire 2 2 2 4 2 15" xfId="10768" xr:uid="{00000000-0005-0000-0000-0000C9060000}"/>
    <cellStyle name="Monétaire 2 2 2 4 2 16" xfId="834" xr:uid="{00000000-0005-0000-0000-0000CA060000}"/>
    <cellStyle name="Monétaire 2 2 2 4 2 2" xfId="1534" xr:uid="{00000000-0005-0000-0000-0000CB060000}"/>
    <cellStyle name="Monétaire 2 2 2 4 2 3" xfId="2242" xr:uid="{00000000-0005-0000-0000-0000CC060000}"/>
    <cellStyle name="Monétaire 2 2 2 4 2 4" xfId="2942" xr:uid="{00000000-0005-0000-0000-0000CD060000}"/>
    <cellStyle name="Monétaire 2 2 2 4 2 5" xfId="3642" xr:uid="{00000000-0005-0000-0000-0000CE060000}"/>
    <cellStyle name="Monétaire 2 2 2 4 2 6" xfId="4342" xr:uid="{00000000-0005-0000-0000-0000CF060000}"/>
    <cellStyle name="Monétaire 2 2 2 4 2 7" xfId="5056" xr:uid="{00000000-0005-0000-0000-0000D0060000}"/>
    <cellStyle name="Monétaire 2 2 2 4 2 8" xfId="5770" xr:uid="{00000000-0005-0000-0000-0000D1060000}"/>
    <cellStyle name="Monétaire 2 2 2 4 2 9" xfId="6484" xr:uid="{00000000-0005-0000-0000-0000D2060000}"/>
    <cellStyle name="Monétaire 2 2 2 4 20" xfId="9854" xr:uid="{00000000-0005-0000-0000-0000D3060000}"/>
    <cellStyle name="Monétaire 2 2 2 4 21" xfId="10568" xr:uid="{00000000-0005-0000-0000-0000D4060000}"/>
    <cellStyle name="Monétaire 2 2 2 4 22" xfId="750" xr:uid="{00000000-0005-0000-0000-0000D5060000}"/>
    <cellStyle name="Monétaire 2 2 2 4 3" xfId="328" xr:uid="{00000000-0005-0000-0000-0000D6060000}"/>
    <cellStyle name="Monétaire 2 2 2 4 3 10" xfId="7290" xr:uid="{00000000-0005-0000-0000-0000D7060000}"/>
    <cellStyle name="Monétaire 2 2 2 4 3 11" xfId="8004" xr:uid="{00000000-0005-0000-0000-0000D8060000}"/>
    <cellStyle name="Monétaire 2 2 2 4 3 12" xfId="8718" xr:uid="{00000000-0005-0000-0000-0000D9060000}"/>
    <cellStyle name="Monétaire 2 2 2 4 3 13" xfId="9432" xr:uid="{00000000-0005-0000-0000-0000DA060000}"/>
    <cellStyle name="Monétaire 2 2 2 4 3 14" xfId="10146" xr:uid="{00000000-0005-0000-0000-0000DB060000}"/>
    <cellStyle name="Monétaire 2 2 2 4 3 15" xfId="10860" xr:uid="{00000000-0005-0000-0000-0000DC060000}"/>
    <cellStyle name="Monétaire 2 2 2 4 3 16" xfId="926" xr:uid="{00000000-0005-0000-0000-0000DD060000}"/>
    <cellStyle name="Monétaire 2 2 2 4 3 2" xfId="1626" xr:uid="{00000000-0005-0000-0000-0000DE060000}"/>
    <cellStyle name="Monétaire 2 2 2 4 3 3" xfId="2334" xr:uid="{00000000-0005-0000-0000-0000DF060000}"/>
    <cellStyle name="Monétaire 2 2 2 4 3 4" xfId="3034" xr:uid="{00000000-0005-0000-0000-0000E0060000}"/>
    <cellStyle name="Monétaire 2 2 2 4 3 5" xfId="3734" xr:uid="{00000000-0005-0000-0000-0000E1060000}"/>
    <cellStyle name="Monétaire 2 2 2 4 3 6" xfId="4434" xr:uid="{00000000-0005-0000-0000-0000E2060000}"/>
    <cellStyle name="Monétaire 2 2 2 4 3 7" xfId="5148" xr:uid="{00000000-0005-0000-0000-0000E3060000}"/>
    <cellStyle name="Monétaire 2 2 2 4 3 8" xfId="5862" xr:uid="{00000000-0005-0000-0000-0000E4060000}"/>
    <cellStyle name="Monétaire 2 2 2 4 3 9" xfId="6576" xr:uid="{00000000-0005-0000-0000-0000E5060000}"/>
    <cellStyle name="Monétaire 2 2 2 4 4" xfId="428" xr:uid="{00000000-0005-0000-0000-0000E6060000}"/>
    <cellStyle name="Monétaire 2 2 2 4 4 10" xfId="7390" xr:uid="{00000000-0005-0000-0000-0000E7060000}"/>
    <cellStyle name="Monétaire 2 2 2 4 4 11" xfId="8104" xr:uid="{00000000-0005-0000-0000-0000E8060000}"/>
    <cellStyle name="Monétaire 2 2 2 4 4 12" xfId="8818" xr:uid="{00000000-0005-0000-0000-0000E9060000}"/>
    <cellStyle name="Monétaire 2 2 2 4 4 13" xfId="9532" xr:uid="{00000000-0005-0000-0000-0000EA060000}"/>
    <cellStyle name="Monétaire 2 2 2 4 4 14" xfId="10246" xr:uid="{00000000-0005-0000-0000-0000EB060000}"/>
    <cellStyle name="Monétaire 2 2 2 4 4 15" xfId="10960" xr:uid="{00000000-0005-0000-0000-0000EC060000}"/>
    <cellStyle name="Monétaire 2 2 2 4 4 16" xfId="1026" xr:uid="{00000000-0005-0000-0000-0000ED060000}"/>
    <cellStyle name="Monétaire 2 2 2 4 4 2" xfId="1726" xr:uid="{00000000-0005-0000-0000-0000EE060000}"/>
    <cellStyle name="Monétaire 2 2 2 4 4 3" xfId="2434" xr:uid="{00000000-0005-0000-0000-0000EF060000}"/>
    <cellStyle name="Monétaire 2 2 2 4 4 4" xfId="3134" xr:uid="{00000000-0005-0000-0000-0000F0060000}"/>
    <cellStyle name="Monétaire 2 2 2 4 4 5" xfId="3834" xr:uid="{00000000-0005-0000-0000-0000F1060000}"/>
    <cellStyle name="Monétaire 2 2 2 4 4 6" xfId="4534" xr:uid="{00000000-0005-0000-0000-0000F2060000}"/>
    <cellStyle name="Monétaire 2 2 2 4 4 7" xfId="5248" xr:uid="{00000000-0005-0000-0000-0000F3060000}"/>
    <cellStyle name="Monétaire 2 2 2 4 4 8" xfId="5962" xr:uid="{00000000-0005-0000-0000-0000F4060000}"/>
    <cellStyle name="Monétaire 2 2 2 4 4 9" xfId="6676" xr:uid="{00000000-0005-0000-0000-0000F5060000}"/>
    <cellStyle name="Monétaire 2 2 2 4 5" xfId="528" xr:uid="{00000000-0005-0000-0000-0000F6060000}"/>
    <cellStyle name="Monétaire 2 2 2 4 5 10" xfId="7490" xr:uid="{00000000-0005-0000-0000-0000F7060000}"/>
    <cellStyle name="Monétaire 2 2 2 4 5 11" xfId="8204" xr:uid="{00000000-0005-0000-0000-0000F8060000}"/>
    <cellStyle name="Monétaire 2 2 2 4 5 12" xfId="8918" xr:uid="{00000000-0005-0000-0000-0000F9060000}"/>
    <cellStyle name="Monétaire 2 2 2 4 5 13" xfId="9632" xr:uid="{00000000-0005-0000-0000-0000FA060000}"/>
    <cellStyle name="Monétaire 2 2 2 4 5 14" xfId="10346" xr:uid="{00000000-0005-0000-0000-0000FB060000}"/>
    <cellStyle name="Monétaire 2 2 2 4 5 15" xfId="11060" xr:uid="{00000000-0005-0000-0000-0000FC060000}"/>
    <cellStyle name="Monétaire 2 2 2 4 5 16" xfId="1126" xr:uid="{00000000-0005-0000-0000-0000FD060000}"/>
    <cellStyle name="Monétaire 2 2 2 4 5 2" xfId="1826" xr:uid="{00000000-0005-0000-0000-0000FE060000}"/>
    <cellStyle name="Monétaire 2 2 2 4 5 3" xfId="2534" xr:uid="{00000000-0005-0000-0000-0000FF060000}"/>
    <cellStyle name="Monétaire 2 2 2 4 5 4" xfId="3234" xr:uid="{00000000-0005-0000-0000-000000070000}"/>
    <cellStyle name="Monétaire 2 2 2 4 5 5" xfId="3934" xr:uid="{00000000-0005-0000-0000-000001070000}"/>
    <cellStyle name="Monétaire 2 2 2 4 5 6" xfId="4634" xr:uid="{00000000-0005-0000-0000-000002070000}"/>
    <cellStyle name="Monétaire 2 2 2 4 5 7" xfId="5348" xr:uid="{00000000-0005-0000-0000-000003070000}"/>
    <cellStyle name="Monétaire 2 2 2 4 5 8" xfId="6062" xr:uid="{00000000-0005-0000-0000-000004070000}"/>
    <cellStyle name="Monétaire 2 2 2 4 5 9" xfId="6776" xr:uid="{00000000-0005-0000-0000-000005070000}"/>
    <cellStyle name="Monétaire 2 2 2 4 6" xfId="628" xr:uid="{00000000-0005-0000-0000-000006070000}"/>
    <cellStyle name="Monétaire 2 2 2 4 6 10" xfId="7590" xr:uid="{00000000-0005-0000-0000-000007070000}"/>
    <cellStyle name="Monétaire 2 2 2 4 6 11" xfId="8304" xr:uid="{00000000-0005-0000-0000-000008070000}"/>
    <cellStyle name="Monétaire 2 2 2 4 6 12" xfId="9018" xr:uid="{00000000-0005-0000-0000-000009070000}"/>
    <cellStyle name="Monétaire 2 2 2 4 6 13" xfId="9732" xr:uid="{00000000-0005-0000-0000-00000A070000}"/>
    <cellStyle name="Monétaire 2 2 2 4 6 14" xfId="10446" xr:uid="{00000000-0005-0000-0000-00000B070000}"/>
    <cellStyle name="Monétaire 2 2 2 4 6 15" xfId="11160" xr:uid="{00000000-0005-0000-0000-00000C070000}"/>
    <cellStyle name="Monétaire 2 2 2 4 6 16" xfId="1226" xr:uid="{00000000-0005-0000-0000-00000D070000}"/>
    <cellStyle name="Monétaire 2 2 2 4 6 2" xfId="1926" xr:uid="{00000000-0005-0000-0000-00000E070000}"/>
    <cellStyle name="Monétaire 2 2 2 4 6 3" xfId="2634" xr:uid="{00000000-0005-0000-0000-00000F070000}"/>
    <cellStyle name="Monétaire 2 2 2 4 6 4" xfId="3334" xr:uid="{00000000-0005-0000-0000-000010070000}"/>
    <cellStyle name="Monétaire 2 2 2 4 6 5" xfId="4034" xr:uid="{00000000-0005-0000-0000-000011070000}"/>
    <cellStyle name="Monétaire 2 2 2 4 6 6" xfId="4734" xr:uid="{00000000-0005-0000-0000-000012070000}"/>
    <cellStyle name="Monétaire 2 2 2 4 6 7" xfId="5448" xr:uid="{00000000-0005-0000-0000-000013070000}"/>
    <cellStyle name="Monétaire 2 2 2 4 6 8" xfId="6162" xr:uid="{00000000-0005-0000-0000-000014070000}"/>
    <cellStyle name="Monétaire 2 2 2 4 6 9" xfId="6876" xr:uid="{00000000-0005-0000-0000-000015070000}"/>
    <cellStyle name="Monétaire 2 2 2 4 7" xfId="152" xr:uid="{00000000-0005-0000-0000-000016070000}"/>
    <cellStyle name="Monétaire 2 2 2 4 7 10" xfId="7828" xr:uid="{00000000-0005-0000-0000-000017070000}"/>
    <cellStyle name="Monétaire 2 2 2 4 7 11" xfId="8542" xr:uid="{00000000-0005-0000-0000-000018070000}"/>
    <cellStyle name="Monétaire 2 2 2 4 7 12" xfId="9256" xr:uid="{00000000-0005-0000-0000-000019070000}"/>
    <cellStyle name="Monétaire 2 2 2 4 7 13" xfId="9970" xr:uid="{00000000-0005-0000-0000-00001A070000}"/>
    <cellStyle name="Monétaire 2 2 2 4 7 14" xfId="10684" xr:uid="{00000000-0005-0000-0000-00001B070000}"/>
    <cellStyle name="Monétaire 2 2 2 4 7 15" xfId="1450" xr:uid="{00000000-0005-0000-0000-00001C070000}"/>
    <cellStyle name="Monétaire 2 2 2 4 7 2" xfId="2158" xr:uid="{00000000-0005-0000-0000-00001D070000}"/>
    <cellStyle name="Monétaire 2 2 2 4 7 3" xfId="2858" xr:uid="{00000000-0005-0000-0000-00001E070000}"/>
    <cellStyle name="Monétaire 2 2 2 4 7 4" xfId="3558" xr:uid="{00000000-0005-0000-0000-00001F070000}"/>
    <cellStyle name="Monétaire 2 2 2 4 7 5" xfId="4258" xr:uid="{00000000-0005-0000-0000-000020070000}"/>
    <cellStyle name="Monétaire 2 2 2 4 7 6" xfId="4972" xr:uid="{00000000-0005-0000-0000-000021070000}"/>
    <cellStyle name="Monétaire 2 2 2 4 7 7" xfId="5686" xr:uid="{00000000-0005-0000-0000-000022070000}"/>
    <cellStyle name="Monétaire 2 2 2 4 7 8" xfId="6400" xr:uid="{00000000-0005-0000-0000-000023070000}"/>
    <cellStyle name="Monétaire 2 2 2 4 7 9" xfId="7114" xr:uid="{00000000-0005-0000-0000-000024070000}"/>
    <cellStyle name="Monétaire 2 2 2 4 8" xfId="1334" xr:uid="{00000000-0005-0000-0000-000025070000}"/>
    <cellStyle name="Monétaire 2 2 2 4 9" xfId="2042" xr:uid="{00000000-0005-0000-0000-000026070000}"/>
    <cellStyle name="Monétaire 2 2 2 5" xfId="218" xr:uid="{00000000-0005-0000-0000-000027070000}"/>
    <cellStyle name="Monétaire 2 2 2 5 10" xfId="7180" xr:uid="{00000000-0005-0000-0000-000028070000}"/>
    <cellStyle name="Monétaire 2 2 2 5 11" xfId="7894" xr:uid="{00000000-0005-0000-0000-000029070000}"/>
    <cellStyle name="Monétaire 2 2 2 5 12" xfId="8608" xr:uid="{00000000-0005-0000-0000-00002A070000}"/>
    <cellStyle name="Monétaire 2 2 2 5 13" xfId="9322" xr:uid="{00000000-0005-0000-0000-00002B070000}"/>
    <cellStyle name="Monétaire 2 2 2 5 14" xfId="10036" xr:uid="{00000000-0005-0000-0000-00002C070000}"/>
    <cellStyle name="Monétaire 2 2 2 5 15" xfId="10750" xr:uid="{00000000-0005-0000-0000-00002D070000}"/>
    <cellStyle name="Monétaire 2 2 2 5 16" xfId="816" xr:uid="{00000000-0005-0000-0000-00002E070000}"/>
    <cellStyle name="Monétaire 2 2 2 5 2" xfId="1516" xr:uid="{00000000-0005-0000-0000-00002F070000}"/>
    <cellStyle name="Monétaire 2 2 2 5 3" xfId="2224" xr:uid="{00000000-0005-0000-0000-000030070000}"/>
    <cellStyle name="Monétaire 2 2 2 5 4" xfId="2924" xr:uid="{00000000-0005-0000-0000-000031070000}"/>
    <cellStyle name="Monétaire 2 2 2 5 5" xfId="3624" xr:uid="{00000000-0005-0000-0000-000032070000}"/>
    <cellStyle name="Monétaire 2 2 2 5 6" xfId="4324" xr:uid="{00000000-0005-0000-0000-000033070000}"/>
    <cellStyle name="Monétaire 2 2 2 5 7" xfId="5038" xr:uid="{00000000-0005-0000-0000-000034070000}"/>
    <cellStyle name="Monétaire 2 2 2 5 8" xfId="5752" xr:uid="{00000000-0005-0000-0000-000035070000}"/>
    <cellStyle name="Monétaire 2 2 2 5 9" xfId="6466" xr:uid="{00000000-0005-0000-0000-000036070000}"/>
    <cellStyle name="Monétaire 2 2 2 6" xfId="310" xr:uid="{00000000-0005-0000-0000-000037070000}"/>
    <cellStyle name="Monétaire 2 2 2 6 10" xfId="7272" xr:uid="{00000000-0005-0000-0000-000038070000}"/>
    <cellStyle name="Monétaire 2 2 2 6 11" xfId="7986" xr:uid="{00000000-0005-0000-0000-000039070000}"/>
    <cellStyle name="Monétaire 2 2 2 6 12" xfId="8700" xr:uid="{00000000-0005-0000-0000-00003A070000}"/>
    <cellStyle name="Monétaire 2 2 2 6 13" xfId="9414" xr:uid="{00000000-0005-0000-0000-00003B070000}"/>
    <cellStyle name="Monétaire 2 2 2 6 14" xfId="10128" xr:uid="{00000000-0005-0000-0000-00003C070000}"/>
    <cellStyle name="Monétaire 2 2 2 6 15" xfId="10842" xr:uid="{00000000-0005-0000-0000-00003D070000}"/>
    <cellStyle name="Monétaire 2 2 2 6 16" xfId="908" xr:uid="{00000000-0005-0000-0000-00003E070000}"/>
    <cellStyle name="Monétaire 2 2 2 6 2" xfId="1608" xr:uid="{00000000-0005-0000-0000-00003F070000}"/>
    <cellStyle name="Monétaire 2 2 2 6 3" xfId="2316" xr:uid="{00000000-0005-0000-0000-000040070000}"/>
    <cellStyle name="Monétaire 2 2 2 6 4" xfId="3016" xr:uid="{00000000-0005-0000-0000-000041070000}"/>
    <cellStyle name="Monétaire 2 2 2 6 5" xfId="3716" xr:uid="{00000000-0005-0000-0000-000042070000}"/>
    <cellStyle name="Monétaire 2 2 2 6 6" xfId="4416" xr:uid="{00000000-0005-0000-0000-000043070000}"/>
    <cellStyle name="Monétaire 2 2 2 6 7" xfId="5130" xr:uid="{00000000-0005-0000-0000-000044070000}"/>
    <cellStyle name="Monétaire 2 2 2 6 8" xfId="5844" xr:uid="{00000000-0005-0000-0000-000045070000}"/>
    <cellStyle name="Monétaire 2 2 2 6 9" xfId="6558" xr:uid="{00000000-0005-0000-0000-000046070000}"/>
    <cellStyle name="Monétaire 2 2 2 7" xfId="410" xr:uid="{00000000-0005-0000-0000-000047070000}"/>
    <cellStyle name="Monétaire 2 2 2 7 10" xfId="7372" xr:uid="{00000000-0005-0000-0000-000048070000}"/>
    <cellStyle name="Monétaire 2 2 2 7 11" xfId="8086" xr:uid="{00000000-0005-0000-0000-000049070000}"/>
    <cellStyle name="Monétaire 2 2 2 7 12" xfId="8800" xr:uid="{00000000-0005-0000-0000-00004A070000}"/>
    <cellStyle name="Monétaire 2 2 2 7 13" xfId="9514" xr:uid="{00000000-0005-0000-0000-00004B070000}"/>
    <cellStyle name="Monétaire 2 2 2 7 14" xfId="10228" xr:uid="{00000000-0005-0000-0000-00004C070000}"/>
    <cellStyle name="Monétaire 2 2 2 7 15" xfId="10942" xr:uid="{00000000-0005-0000-0000-00004D070000}"/>
    <cellStyle name="Monétaire 2 2 2 7 16" xfId="1008" xr:uid="{00000000-0005-0000-0000-00004E070000}"/>
    <cellStyle name="Monétaire 2 2 2 7 2" xfId="1708" xr:uid="{00000000-0005-0000-0000-00004F070000}"/>
    <cellStyle name="Monétaire 2 2 2 7 3" xfId="2416" xr:uid="{00000000-0005-0000-0000-000050070000}"/>
    <cellStyle name="Monétaire 2 2 2 7 4" xfId="3116" xr:uid="{00000000-0005-0000-0000-000051070000}"/>
    <cellStyle name="Monétaire 2 2 2 7 5" xfId="3816" xr:uid="{00000000-0005-0000-0000-000052070000}"/>
    <cellStyle name="Monétaire 2 2 2 7 6" xfId="4516" xr:uid="{00000000-0005-0000-0000-000053070000}"/>
    <cellStyle name="Monétaire 2 2 2 7 7" xfId="5230" xr:uid="{00000000-0005-0000-0000-000054070000}"/>
    <cellStyle name="Monétaire 2 2 2 7 8" xfId="5944" xr:uid="{00000000-0005-0000-0000-000055070000}"/>
    <cellStyle name="Monétaire 2 2 2 7 9" xfId="6658" xr:uid="{00000000-0005-0000-0000-000056070000}"/>
    <cellStyle name="Monétaire 2 2 2 8" xfId="510" xr:uid="{00000000-0005-0000-0000-000057070000}"/>
    <cellStyle name="Monétaire 2 2 2 8 10" xfId="7472" xr:uid="{00000000-0005-0000-0000-000058070000}"/>
    <cellStyle name="Monétaire 2 2 2 8 11" xfId="8186" xr:uid="{00000000-0005-0000-0000-000059070000}"/>
    <cellStyle name="Monétaire 2 2 2 8 12" xfId="8900" xr:uid="{00000000-0005-0000-0000-00005A070000}"/>
    <cellStyle name="Monétaire 2 2 2 8 13" xfId="9614" xr:uid="{00000000-0005-0000-0000-00005B070000}"/>
    <cellStyle name="Monétaire 2 2 2 8 14" xfId="10328" xr:uid="{00000000-0005-0000-0000-00005C070000}"/>
    <cellStyle name="Monétaire 2 2 2 8 15" xfId="11042" xr:uid="{00000000-0005-0000-0000-00005D070000}"/>
    <cellStyle name="Monétaire 2 2 2 8 16" xfId="1108" xr:uid="{00000000-0005-0000-0000-00005E070000}"/>
    <cellStyle name="Monétaire 2 2 2 8 2" xfId="1808" xr:uid="{00000000-0005-0000-0000-00005F070000}"/>
    <cellStyle name="Monétaire 2 2 2 8 3" xfId="2516" xr:uid="{00000000-0005-0000-0000-000060070000}"/>
    <cellStyle name="Monétaire 2 2 2 8 4" xfId="3216" xr:uid="{00000000-0005-0000-0000-000061070000}"/>
    <cellStyle name="Monétaire 2 2 2 8 5" xfId="3916" xr:uid="{00000000-0005-0000-0000-000062070000}"/>
    <cellStyle name="Monétaire 2 2 2 8 6" xfId="4616" xr:uid="{00000000-0005-0000-0000-000063070000}"/>
    <cellStyle name="Monétaire 2 2 2 8 7" xfId="5330" xr:uid="{00000000-0005-0000-0000-000064070000}"/>
    <cellStyle name="Monétaire 2 2 2 8 8" xfId="6044" xr:uid="{00000000-0005-0000-0000-000065070000}"/>
    <cellStyle name="Monétaire 2 2 2 8 9" xfId="6758" xr:uid="{00000000-0005-0000-0000-000066070000}"/>
    <cellStyle name="Monétaire 2 2 2 9" xfId="610" xr:uid="{00000000-0005-0000-0000-000067070000}"/>
    <cellStyle name="Monétaire 2 2 2 9 10" xfId="7572" xr:uid="{00000000-0005-0000-0000-000068070000}"/>
    <cellStyle name="Monétaire 2 2 2 9 11" xfId="8286" xr:uid="{00000000-0005-0000-0000-000069070000}"/>
    <cellStyle name="Monétaire 2 2 2 9 12" xfId="9000" xr:uid="{00000000-0005-0000-0000-00006A070000}"/>
    <cellStyle name="Monétaire 2 2 2 9 13" xfId="9714" xr:uid="{00000000-0005-0000-0000-00006B070000}"/>
    <cellStyle name="Monétaire 2 2 2 9 14" xfId="10428" xr:uid="{00000000-0005-0000-0000-00006C070000}"/>
    <cellStyle name="Monétaire 2 2 2 9 15" xfId="11142" xr:uid="{00000000-0005-0000-0000-00006D070000}"/>
    <cellStyle name="Monétaire 2 2 2 9 16" xfId="1208" xr:uid="{00000000-0005-0000-0000-00006E070000}"/>
    <cellStyle name="Monétaire 2 2 2 9 2" xfId="1908" xr:uid="{00000000-0005-0000-0000-00006F070000}"/>
    <cellStyle name="Monétaire 2 2 2 9 3" xfId="2616" xr:uid="{00000000-0005-0000-0000-000070070000}"/>
    <cellStyle name="Monétaire 2 2 2 9 4" xfId="3316" xr:uid="{00000000-0005-0000-0000-000071070000}"/>
    <cellStyle name="Monétaire 2 2 2 9 5" xfId="4016" xr:uid="{00000000-0005-0000-0000-000072070000}"/>
    <cellStyle name="Monétaire 2 2 2 9 6" xfId="4716" xr:uid="{00000000-0005-0000-0000-000073070000}"/>
    <cellStyle name="Monétaire 2 2 2 9 7" xfId="5430" xr:uid="{00000000-0005-0000-0000-000074070000}"/>
    <cellStyle name="Monétaire 2 2 2 9 8" xfId="6144" xr:uid="{00000000-0005-0000-0000-000075070000}"/>
    <cellStyle name="Monétaire 2 2 2 9 9" xfId="6858" xr:uid="{00000000-0005-0000-0000-000076070000}"/>
    <cellStyle name="Monétaire 2 2 20" xfId="5545" xr:uid="{00000000-0005-0000-0000-000077070000}"/>
    <cellStyle name="Monétaire 2 2 21" xfId="6259" xr:uid="{00000000-0005-0000-0000-000078070000}"/>
    <cellStyle name="Monétaire 2 2 22" xfId="6973" xr:uid="{00000000-0005-0000-0000-000079070000}"/>
    <cellStyle name="Monétaire 2 2 23" xfId="7687" xr:uid="{00000000-0005-0000-0000-00007A070000}"/>
    <cellStyle name="Monétaire 2 2 24" xfId="8401" xr:uid="{00000000-0005-0000-0000-00007B070000}"/>
    <cellStyle name="Monétaire 2 2 25" xfId="9115" xr:uid="{00000000-0005-0000-0000-00007C070000}"/>
    <cellStyle name="Monétaire 2 2 26" xfId="9829" xr:uid="{00000000-0005-0000-0000-00007D070000}"/>
    <cellStyle name="Monétaire 2 2 27" xfId="10543" xr:uid="{00000000-0005-0000-0000-00007E070000}"/>
    <cellStyle name="Monétaire 2 2 28" xfId="725" xr:uid="{00000000-0005-0000-0000-00007F070000}"/>
    <cellStyle name="Monétaire 2 2 3" xfId="43" xr:uid="{00000000-0005-0000-0000-000080070000}"/>
    <cellStyle name="Monétaire 2 2 3 10" xfId="2749" xr:uid="{00000000-0005-0000-0000-000081070000}"/>
    <cellStyle name="Monétaire 2 2 3 11" xfId="3449" xr:uid="{00000000-0005-0000-0000-000082070000}"/>
    <cellStyle name="Monétaire 2 2 3 12" xfId="4149" xr:uid="{00000000-0005-0000-0000-000083070000}"/>
    <cellStyle name="Monétaire 2 2 3 13" xfId="4863" xr:uid="{00000000-0005-0000-0000-000084070000}"/>
    <cellStyle name="Monétaire 2 2 3 14" xfId="5577" xr:uid="{00000000-0005-0000-0000-000085070000}"/>
    <cellStyle name="Monétaire 2 2 3 15" xfId="6291" xr:uid="{00000000-0005-0000-0000-000086070000}"/>
    <cellStyle name="Monétaire 2 2 3 16" xfId="7005" xr:uid="{00000000-0005-0000-0000-000087070000}"/>
    <cellStyle name="Monétaire 2 2 3 17" xfId="7719" xr:uid="{00000000-0005-0000-0000-000088070000}"/>
    <cellStyle name="Monétaire 2 2 3 18" xfId="8433" xr:uid="{00000000-0005-0000-0000-000089070000}"/>
    <cellStyle name="Monétaire 2 2 3 19" xfId="9147" xr:uid="{00000000-0005-0000-0000-00008A070000}"/>
    <cellStyle name="Monétaire 2 2 3 2" xfId="243" xr:uid="{00000000-0005-0000-0000-00008B070000}"/>
    <cellStyle name="Monétaire 2 2 3 2 10" xfId="7205" xr:uid="{00000000-0005-0000-0000-00008C070000}"/>
    <cellStyle name="Monétaire 2 2 3 2 11" xfId="7919" xr:uid="{00000000-0005-0000-0000-00008D070000}"/>
    <cellStyle name="Monétaire 2 2 3 2 12" xfId="8633" xr:uid="{00000000-0005-0000-0000-00008E070000}"/>
    <cellStyle name="Monétaire 2 2 3 2 13" xfId="9347" xr:uid="{00000000-0005-0000-0000-00008F070000}"/>
    <cellStyle name="Monétaire 2 2 3 2 14" xfId="10061" xr:uid="{00000000-0005-0000-0000-000090070000}"/>
    <cellStyle name="Monétaire 2 2 3 2 15" xfId="10775" xr:uid="{00000000-0005-0000-0000-000091070000}"/>
    <cellStyle name="Monétaire 2 2 3 2 16" xfId="841" xr:uid="{00000000-0005-0000-0000-000092070000}"/>
    <cellStyle name="Monétaire 2 2 3 2 2" xfId="1541" xr:uid="{00000000-0005-0000-0000-000093070000}"/>
    <cellStyle name="Monétaire 2 2 3 2 3" xfId="2249" xr:uid="{00000000-0005-0000-0000-000094070000}"/>
    <cellStyle name="Monétaire 2 2 3 2 4" xfId="2949" xr:uid="{00000000-0005-0000-0000-000095070000}"/>
    <cellStyle name="Monétaire 2 2 3 2 5" xfId="3649" xr:uid="{00000000-0005-0000-0000-000096070000}"/>
    <cellStyle name="Monétaire 2 2 3 2 6" xfId="4349" xr:uid="{00000000-0005-0000-0000-000097070000}"/>
    <cellStyle name="Monétaire 2 2 3 2 7" xfId="5063" xr:uid="{00000000-0005-0000-0000-000098070000}"/>
    <cellStyle name="Monétaire 2 2 3 2 8" xfId="5777" xr:uid="{00000000-0005-0000-0000-000099070000}"/>
    <cellStyle name="Monétaire 2 2 3 2 9" xfId="6491" xr:uid="{00000000-0005-0000-0000-00009A070000}"/>
    <cellStyle name="Monétaire 2 2 3 20" xfId="9861" xr:uid="{00000000-0005-0000-0000-00009B070000}"/>
    <cellStyle name="Monétaire 2 2 3 21" xfId="10575" xr:uid="{00000000-0005-0000-0000-00009C070000}"/>
    <cellStyle name="Monétaire 2 2 3 22" xfId="757" xr:uid="{00000000-0005-0000-0000-00009D070000}"/>
    <cellStyle name="Monétaire 2 2 3 3" xfId="335" xr:uid="{00000000-0005-0000-0000-00009E070000}"/>
    <cellStyle name="Monétaire 2 2 3 3 10" xfId="7297" xr:uid="{00000000-0005-0000-0000-00009F070000}"/>
    <cellStyle name="Monétaire 2 2 3 3 11" xfId="8011" xr:uid="{00000000-0005-0000-0000-0000A0070000}"/>
    <cellStyle name="Monétaire 2 2 3 3 12" xfId="8725" xr:uid="{00000000-0005-0000-0000-0000A1070000}"/>
    <cellStyle name="Monétaire 2 2 3 3 13" xfId="9439" xr:uid="{00000000-0005-0000-0000-0000A2070000}"/>
    <cellStyle name="Monétaire 2 2 3 3 14" xfId="10153" xr:uid="{00000000-0005-0000-0000-0000A3070000}"/>
    <cellStyle name="Monétaire 2 2 3 3 15" xfId="10867" xr:uid="{00000000-0005-0000-0000-0000A4070000}"/>
    <cellStyle name="Monétaire 2 2 3 3 16" xfId="933" xr:uid="{00000000-0005-0000-0000-0000A5070000}"/>
    <cellStyle name="Monétaire 2 2 3 3 2" xfId="1633" xr:uid="{00000000-0005-0000-0000-0000A6070000}"/>
    <cellStyle name="Monétaire 2 2 3 3 3" xfId="2341" xr:uid="{00000000-0005-0000-0000-0000A7070000}"/>
    <cellStyle name="Monétaire 2 2 3 3 4" xfId="3041" xr:uid="{00000000-0005-0000-0000-0000A8070000}"/>
    <cellStyle name="Monétaire 2 2 3 3 5" xfId="3741" xr:uid="{00000000-0005-0000-0000-0000A9070000}"/>
    <cellStyle name="Monétaire 2 2 3 3 6" xfId="4441" xr:uid="{00000000-0005-0000-0000-0000AA070000}"/>
    <cellStyle name="Monétaire 2 2 3 3 7" xfId="5155" xr:uid="{00000000-0005-0000-0000-0000AB070000}"/>
    <cellStyle name="Monétaire 2 2 3 3 8" xfId="5869" xr:uid="{00000000-0005-0000-0000-0000AC070000}"/>
    <cellStyle name="Monétaire 2 2 3 3 9" xfId="6583" xr:uid="{00000000-0005-0000-0000-0000AD070000}"/>
    <cellStyle name="Monétaire 2 2 3 4" xfId="435" xr:uid="{00000000-0005-0000-0000-0000AE070000}"/>
    <cellStyle name="Monétaire 2 2 3 4 10" xfId="7397" xr:uid="{00000000-0005-0000-0000-0000AF070000}"/>
    <cellStyle name="Monétaire 2 2 3 4 11" xfId="8111" xr:uid="{00000000-0005-0000-0000-0000B0070000}"/>
    <cellStyle name="Monétaire 2 2 3 4 12" xfId="8825" xr:uid="{00000000-0005-0000-0000-0000B1070000}"/>
    <cellStyle name="Monétaire 2 2 3 4 13" xfId="9539" xr:uid="{00000000-0005-0000-0000-0000B2070000}"/>
    <cellStyle name="Monétaire 2 2 3 4 14" xfId="10253" xr:uid="{00000000-0005-0000-0000-0000B3070000}"/>
    <cellStyle name="Monétaire 2 2 3 4 15" xfId="10967" xr:uid="{00000000-0005-0000-0000-0000B4070000}"/>
    <cellStyle name="Monétaire 2 2 3 4 16" xfId="1033" xr:uid="{00000000-0005-0000-0000-0000B5070000}"/>
    <cellStyle name="Monétaire 2 2 3 4 2" xfId="1733" xr:uid="{00000000-0005-0000-0000-0000B6070000}"/>
    <cellStyle name="Monétaire 2 2 3 4 3" xfId="2441" xr:uid="{00000000-0005-0000-0000-0000B7070000}"/>
    <cellStyle name="Monétaire 2 2 3 4 4" xfId="3141" xr:uid="{00000000-0005-0000-0000-0000B8070000}"/>
    <cellStyle name="Monétaire 2 2 3 4 5" xfId="3841" xr:uid="{00000000-0005-0000-0000-0000B9070000}"/>
    <cellStyle name="Monétaire 2 2 3 4 6" xfId="4541" xr:uid="{00000000-0005-0000-0000-0000BA070000}"/>
    <cellStyle name="Monétaire 2 2 3 4 7" xfId="5255" xr:uid="{00000000-0005-0000-0000-0000BB070000}"/>
    <cellStyle name="Monétaire 2 2 3 4 8" xfId="5969" xr:uid="{00000000-0005-0000-0000-0000BC070000}"/>
    <cellStyle name="Monétaire 2 2 3 4 9" xfId="6683" xr:uid="{00000000-0005-0000-0000-0000BD070000}"/>
    <cellStyle name="Monétaire 2 2 3 5" xfId="535" xr:uid="{00000000-0005-0000-0000-0000BE070000}"/>
    <cellStyle name="Monétaire 2 2 3 5 10" xfId="7497" xr:uid="{00000000-0005-0000-0000-0000BF070000}"/>
    <cellStyle name="Monétaire 2 2 3 5 11" xfId="8211" xr:uid="{00000000-0005-0000-0000-0000C0070000}"/>
    <cellStyle name="Monétaire 2 2 3 5 12" xfId="8925" xr:uid="{00000000-0005-0000-0000-0000C1070000}"/>
    <cellStyle name="Monétaire 2 2 3 5 13" xfId="9639" xr:uid="{00000000-0005-0000-0000-0000C2070000}"/>
    <cellStyle name="Monétaire 2 2 3 5 14" xfId="10353" xr:uid="{00000000-0005-0000-0000-0000C3070000}"/>
    <cellStyle name="Monétaire 2 2 3 5 15" xfId="11067" xr:uid="{00000000-0005-0000-0000-0000C4070000}"/>
    <cellStyle name="Monétaire 2 2 3 5 16" xfId="1133" xr:uid="{00000000-0005-0000-0000-0000C5070000}"/>
    <cellStyle name="Monétaire 2 2 3 5 2" xfId="1833" xr:uid="{00000000-0005-0000-0000-0000C6070000}"/>
    <cellStyle name="Monétaire 2 2 3 5 3" xfId="2541" xr:uid="{00000000-0005-0000-0000-0000C7070000}"/>
    <cellStyle name="Monétaire 2 2 3 5 4" xfId="3241" xr:uid="{00000000-0005-0000-0000-0000C8070000}"/>
    <cellStyle name="Monétaire 2 2 3 5 5" xfId="3941" xr:uid="{00000000-0005-0000-0000-0000C9070000}"/>
    <cellStyle name="Monétaire 2 2 3 5 6" xfId="4641" xr:uid="{00000000-0005-0000-0000-0000CA070000}"/>
    <cellStyle name="Monétaire 2 2 3 5 7" xfId="5355" xr:uid="{00000000-0005-0000-0000-0000CB070000}"/>
    <cellStyle name="Monétaire 2 2 3 5 8" xfId="6069" xr:uid="{00000000-0005-0000-0000-0000CC070000}"/>
    <cellStyle name="Monétaire 2 2 3 5 9" xfId="6783" xr:uid="{00000000-0005-0000-0000-0000CD070000}"/>
    <cellStyle name="Monétaire 2 2 3 6" xfId="635" xr:uid="{00000000-0005-0000-0000-0000CE070000}"/>
    <cellStyle name="Monétaire 2 2 3 6 10" xfId="7597" xr:uid="{00000000-0005-0000-0000-0000CF070000}"/>
    <cellStyle name="Monétaire 2 2 3 6 11" xfId="8311" xr:uid="{00000000-0005-0000-0000-0000D0070000}"/>
    <cellStyle name="Monétaire 2 2 3 6 12" xfId="9025" xr:uid="{00000000-0005-0000-0000-0000D1070000}"/>
    <cellStyle name="Monétaire 2 2 3 6 13" xfId="9739" xr:uid="{00000000-0005-0000-0000-0000D2070000}"/>
    <cellStyle name="Monétaire 2 2 3 6 14" xfId="10453" xr:uid="{00000000-0005-0000-0000-0000D3070000}"/>
    <cellStyle name="Monétaire 2 2 3 6 15" xfId="11167" xr:uid="{00000000-0005-0000-0000-0000D4070000}"/>
    <cellStyle name="Monétaire 2 2 3 6 16" xfId="1233" xr:uid="{00000000-0005-0000-0000-0000D5070000}"/>
    <cellStyle name="Monétaire 2 2 3 6 2" xfId="1933" xr:uid="{00000000-0005-0000-0000-0000D6070000}"/>
    <cellStyle name="Monétaire 2 2 3 6 3" xfId="2641" xr:uid="{00000000-0005-0000-0000-0000D7070000}"/>
    <cellStyle name="Monétaire 2 2 3 6 4" xfId="3341" xr:uid="{00000000-0005-0000-0000-0000D8070000}"/>
    <cellStyle name="Monétaire 2 2 3 6 5" xfId="4041" xr:uid="{00000000-0005-0000-0000-0000D9070000}"/>
    <cellStyle name="Monétaire 2 2 3 6 6" xfId="4741" xr:uid="{00000000-0005-0000-0000-0000DA070000}"/>
    <cellStyle name="Monétaire 2 2 3 6 7" xfId="5455" xr:uid="{00000000-0005-0000-0000-0000DB070000}"/>
    <cellStyle name="Monétaire 2 2 3 6 8" xfId="6169" xr:uid="{00000000-0005-0000-0000-0000DC070000}"/>
    <cellStyle name="Monétaire 2 2 3 6 9" xfId="6883" xr:uid="{00000000-0005-0000-0000-0000DD070000}"/>
    <cellStyle name="Monétaire 2 2 3 7" xfId="159" xr:uid="{00000000-0005-0000-0000-0000DE070000}"/>
    <cellStyle name="Monétaire 2 2 3 7 10" xfId="7835" xr:uid="{00000000-0005-0000-0000-0000DF070000}"/>
    <cellStyle name="Monétaire 2 2 3 7 11" xfId="8549" xr:uid="{00000000-0005-0000-0000-0000E0070000}"/>
    <cellStyle name="Monétaire 2 2 3 7 12" xfId="9263" xr:uid="{00000000-0005-0000-0000-0000E1070000}"/>
    <cellStyle name="Monétaire 2 2 3 7 13" xfId="9977" xr:uid="{00000000-0005-0000-0000-0000E2070000}"/>
    <cellStyle name="Monétaire 2 2 3 7 14" xfId="10691" xr:uid="{00000000-0005-0000-0000-0000E3070000}"/>
    <cellStyle name="Monétaire 2 2 3 7 15" xfId="1457" xr:uid="{00000000-0005-0000-0000-0000E4070000}"/>
    <cellStyle name="Monétaire 2 2 3 7 2" xfId="2165" xr:uid="{00000000-0005-0000-0000-0000E5070000}"/>
    <cellStyle name="Monétaire 2 2 3 7 3" xfId="2865" xr:uid="{00000000-0005-0000-0000-0000E6070000}"/>
    <cellStyle name="Monétaire 2 2 3 7 4" xfId="3565" xr:uid="{00000000-0005-0000-0000-0000E7070000}"/>
    <cellStyle name="Monétaire 2 2 3 7 5" xfId="4265" xr:uid="{00000000-0005-0000-0000-0000E8070000}"/>
    <cellStyle name="Monétaire 2 2 3 7 6" xfId="4979" xr:uid="{00000000-0005-0000-0000-0000E9070000}"/>
    <cellStyle name="Monétaire 2 2 3 7 7" xfId="5693" xr:uid="{00000000-0005-0000-0000-0000EA070000}"/>
    <cellStyle name="Monétaire 2 2 3 7 8" xfId="6407" xr:uid="{00000000-0005-0000-0000-0000EB070000}"/>
    <cellStyle name="Monétaire 2 2 3 7 9" xfId="7121" xr:uid="{00000000-0005-0000-0000-0000EC070000}"/>
    <cellStyle name="Monétaire 2 2 3 8" xfId="1341" xr:uid="{00000000-0005-0000-0000-0000ED070000}"/>
    <cellStyle name="Monétaire 2 2 3 9" xfId="2049" xr:uid="{00000000-0005-0000-0000-0000EE070000}"/>
    <cellStyle name="Monétaire 2 2 4" xfId="57" xr:uid="{00000000-0005-0000-0000-0000EF070000}"/>
    <cellStyle name="Monétaire 2 2 4 10" xfId="2763" xr:uid="{00000000-0005-0000-0000-0000F0070000}"/>
    <cellStyle name="Monétaire 2 2 4 11" xfId="3463" xr:uid="{00000000-0005-0000-0000-0000F1070000}"/>
    <cellStyle name="Monétaire 2 2 4 12" xfId="4163" xr:uid="{00000000-0005-0000-0000-0000F2070000}"/>
    <cellStyle name="Monétaire 2 2 4 13" xfId="4877" xr:uid="{00000000-0005-0000-0000-0000F3070000}"/>
    <cellStyle name="Monétaire 2 2 4 14" xfId="5591" xr:uid="{00000000-0005-0000-0000-0000F4070000}"/>
    <cellStyle name="Monétaire 2 2 4 15" xfId="6305" xr:uid="{00000000-0005-0000-0000-0000F5070000}"/>
    <cellStyle name="Monétaire 2 2 4 16" xfId="7019" xr:uid="{00000000-0005-0000-0000-0000F6070000}"/>
    <cellStyle name="Monétaire 2 2 4 17" xfId="7733" xr:uid="{00000000-0005-0000-0000-0000F7070000}"/>
    <cellStyle name="Monétaire 2 2 4 18" xfId="8447" xr:uid="{00000000-0005-0000-0000-0000F8070000}"/>
    <cellStyle name="Monétaire 2 2 4 19" xfId="9161" xr:uid="{00000000-0005-0000-0000-0000F9070000}"/>
    <cellStyle name="Monétaire 2 2 4 2" xfId="257" xr:uid="{00000000-0005-0000-0000-0000FA070000}"/>
    <cellStyle name="Monétaire 2 2 4 2 10" xfId="7219" xr:uid="{00000000-0005-0000-0000-0000FB070000}"/>
    <cellStyle name="Monétaire 2 2 4 2 11" xfId="7933" xr:uid="{00000000-0005-0000-0000-0000FC070000}"/>
    <cellStyle name="Monétaire 2 2 4 2 12" xfId="8647" xr:uid="{00000000-0005-0000-0000-0000FD070000}"/>
    <cellStyle name="Monétaire 2 2 4 2 13" xfId="9361" xr:uid="{00000000-0005-0000-0000-0000FE070000}"/>
    <cellStyle name="Monétaire 2 2 4 2 14" xfId="10075" xr:uid="{00000000-0005-0000-0000-0000FF070000}"/>
    <cellStyle name="Monétaire 2 2 4 2 15" xfId="10789" xr:uid="{00000000-0005-0000-0000-000000080000}"/>
    <cellStyle name="Monétaire 2 2 4 2 16" xfId="855" xr:uid="{00000000-0005-0000-0000-000001080000}"/>
    <cellStyle name="Monétaire 2 2 4 2 2" xfId="1555" xr:uid="{00000000-0005-0000-0000-000002080000}"/>
    <cellStyle name="Monétaire 2 2 4 2 3" xfId="2263" xr:uid="{00000000-0005-0000-0000-000003080000}"/>
    <cellStyle name="Monétaire 2 2 4 2 4" xfId="2963" xr:uid="{00000000-0005-0000-0000-000004080000}"/>
    <cellStyle name="Monétaire 2 2 4 2 5" xfId="3663" xr:uid="{00000000-0005-0000-0000-000005080000}"/>
    <cellStyle name="Monétaire 2 2 4 2 6" xfId="4363" xr:uid="{00000000-0005-0000-0000-000006080000}"/>
    <cellStyle name="Monétaire 2 2 4 2 7" xfId="5077" xr:uid="{00000000-0005-0000-0000-000007080000}"/>
    <cellStyle name="Monétaire 2 2 4 2 8" xfId="5791" xr:uid="{00000000-0005-0000-0000-000008080000}"/>
    <cellStyle name="Monétaire 2 2 4 2 9" xfId="6505" xr:uid="{00000000-0005-0000-0000-000009080000}"/>
    <cellStyle name="Monétaire 2 2 4 20" xfId="9875" xr:uid="{00000000-0005-0000-0000-00000A080000}"/>
    <cellStyle name="Monétaire 2 2 4 21" xfId="10589" xr:uid="{00000000-0005-0000-0000-00000B080000}"/>
    <cellStyle name="Monétaire 2 2 4 22" xfId="771" xr:uid="{00000000-0005-0000-0000-00000C080000}"/>
    <cellStyle name="Monétaire 2 2 4 3" xfId="349" xr:uid="{00000000-0005-0000-0000-00000D080000}"/>
    <cellStyle name="Monétaire 2 2 4 3 10" xfId="7311" xr:uid="{00000000-0005-0000-0000-00000E080000}"/>
    <cellStyle name="Monétaire 2 2 4 3 11" xfId="8025" xr:uid="{00000000-0005-0000-0000-00000F080000}"/>
    <cellStyle name="Monétaire 2 2 4 3 12" xfId="8739" xr:uid="{00000000-0005-0000-0000-000010080000}"/>
    <cellStyle name="Monétaire 2 2 4 3 13" xfId="9453" xr:uid="{00000000-0005-0000-0000-000011080000}"/>
    <cellStyle name="Monétaire 2 2 4 3 14" xfId="10167" xr:uid="{00000000-0005-0000-0000-000012080000}"/>
    <cellStyle name="Monétaire 2 2 4 3 15" xfId="10881" xr:uid="{00000000-0005-0000-0000-000013080000}"/>
    <cellStyle name="Monétaire 2 2 4 3 16" xfId="947" xr:uid="{00000000-0005-0000-0000-000014080000}"/>
    <cellStyle name="Monétaire 2 2 4 3 2" xfId="1647" xr:uid="{00000000-0005-0000-0000-000015080000}"/>
    <cellStyle name="Monétaire 2 2 4 3 3" xfId="2355" xr:uid="{00000000-0005-0000-0000-000016080000}"/>
    <cellStyle name="Monétaire 2 2 4 3 4" xfId="3055" xr:uid="{00000000-0005-0000-0000-000017080000}"/>
    <cellStyle name="Monétaire 2 2 4 3 5" xfId="3755" xr:uid="{00000000-0005-0000-0000-000018080000}"/>
    <cellStyle name="Monétaire 2 2 4 3 6" xfId="4455" xr:uid="{00000000-0005-0000-0000-000019080000}"/>
    <cellStyle name="Monétaire 2 2 4 3 7" xfId="5169" xr:uid="{00000000-0005-0000-0000-00001A080000}"/>
    <cellStyle name="Monétaire 2 2 4 3 8" xfId="5883" xr:uid="{00000000-0005-0000-0000-00001B080000}"/>
    <cellStyle name="Monétaire 2 2 4 3 9" xfId="6597" xr:uid="{00000000-0005-0000-0000-00001C080000}"/>
    <cellStyle name="Monétaire 2 2 4 4" xfId="449" xr:uid="{00000000-0005-0000-0000-00001D080000}"/>
    <cellStyle name="Monétaire 2 2 4 4 10" xfId="7411" xr:uid="{00000000-0005-0000-0000-00001E080000}"/>
    <cellStyle name="Monétaire 2 2 4 4 11" xfId="8125" xr:uid="{00000000-0005-0000-0000-00001F080000}"/>
    <cellStyle name="Monétaire 2 2 4 4 12" xfId="8839" xr:uid="{00000000-0005-0000-0000-000020080000}"/>
    <cellStyle name="Monétaire 2 2 4 4 13" xfId="9553" xr:uid="{00000000-0005-0000-0000-000021080000}"/>
    <cellStyle name="Monétaire 2 2 4 4 14" xfId="10267" xr:uid="{00000000-0005-0000-0000-000022080000}"/>
    <cellStyle name="Monétaire 2 2 4 4 15" xfId="10981" xr:uid="{00000000-0005-0000-0000-000023080000}"/>
    <cellStyle name="Monétaire 2 2 4 4 16" xfId="1047" xr:uid="{00000000-0005-0000-0000-000024080000}"/>
    <cellStyle name="Monétaire 2 2 4 4 2" xfId="1747" xr:uid="{00000000-0005-0000-0000-000025080000}"/>
    <cellStyle name="Monétaire 2 2 4 4 3" xfId="2455" xr:uid="{00000000-0005-0000-0000-000026080000}"/>
    <cellStyle name="Monétaire 2 2 4 4 4" xfId="3155" xr:uid="{00000000-0005-0000-0000-000027080000}"/>
    <cellStyle name="Monétaire 2 2 4 4 5" xfId="3855" xr:uid="{00000000-0005-0000-0000-000028080000}"/>
    <cellStyle name="Monétaire 2 2 4 4 6" xfId="4555" xr:uid="{00000000-0005-0000-0000-000029080000}"/>
    <cellStyle name="Monétaire 2 2 4 4 7" xfId="5269" xr:uid="{00000000-0005-0000-0000-00002A080000}"/>
    <cellStyle name="Monétaire 2 2 4 4 8" xfId="5983" xr:uid="{00000000-0005-0000-0000-00002B080000}"/>
    <cellStyle name="Monétaire 2 2 4 4 9" xfId="6697" xr:uid="{00000000-0005-0000-0000-00002C080000}"/>
    <cellStyle name="Monétaire 2 2 4 5" xfId="549" xr:uid="{00000000-0005-0000-0000-00002D080000}"/>
    <cellStyle name="Monétaire 2 2 4 5 10" xfId="7511" xr:uid="{00000000-0005-0000-0000-00002E080000}"/>
    <cellStyle name="Monétaire 2 2 4 5 11" xfId="8225" xr:uid="{00000000-0005-0000-0000-00002F080000}"/>
    <cellStyle name="Monétaire 2 2 4 5 12" xfId="8939" xr:uid="{00000000-0005-0000-0000-000030080000}"/>
    <cellStyle name="Monétaire 2 2 4 5 13" xfId="9653" xr:uid="{00000000-0005-0000-0000-000031080000}"/>
    <cellStyle name="Monétaire 2 2 4 5 14" xfId="10367" xr:uid="{00000000-0005-0000-0000-000032080000}"/>
    <cellStyle name="Monétaire 2 2 4 5 15" xfId="11081" xr:uid="{00000000-0005-0000-0000-000033080000}"/>
    <cellStyle name="Monétaire 2 2 4 5 16" xfId="1147" xr:uid="{00000000-0005-0000-0000-000034080000}"/>
    <cellStyle name="Monétaire 2 2 4 5 2" xfId="1847" xr:uid="{00000000-0005-0000-0000-000035080000}"/>
    <cellStyle name="Monétaire 2 2 4 5 3" xfId="2555" xr:uid="{00000000-0005-0000-0000-000036080000}"/>
    <cellStyle name="Monétaire 2 2 4 5 4" xfId="3255" xr:uid="{00000000-0005-0000-0000-000037080000}"/>
    <cellStyle name="Monétaire 2 2 4 5 5" xfId="3955" xr:uid="{00000000-0005-0000-0000-000038080000}"/>
    <cellStyle name="Monétaire 2 2 4 5 6" xfId="4655" xr:uid="{00000000-0005-0000-0000-000039080000}"/>
    <cellStyle name="Monétaire 2 2 4 5 7" xfId="5369" xr:uid="{00000000-0005-0000-0000-00003A080000}"/>
    <cellStyle name="Monétaire 2 2 4 5 8" xfId="6083" xr:uid="{00000000-0005-0000-0000-00003B080000}"/>
    <cellStyle name="Monétaire 2 2 4 5 9" xfId="6797" xr:uid="{00000000-0005-0000-0000-00003C080000}"/>
    <cellStyle name="Monétaire 2 2 4 6" xfId="649" xr:uid="{00000000-0005-0000-0000-00003D080000}"/>
    <cellStyle name="Monétaire 2 2 4 6 10" xfId="7611" xr:uid="{00000000-0005-0000-0000-00003E080000}"/>
    <cellStyle name="Monétaire 2 2 4 6 11" xfId="8325" xr:uid="{00000000-0005-0000-0000-00003F080000}"/>
    <cellStyle name="Monétaire 2 2 4 6 12" xfId="9039" xr:uid="{00000000-0005-0000-0000-000040080000}"/>
    <cellStyle name="Monétaire 2 2 4 6 13" xfId="9753" xr:uid="{00000000-0005-0000-0000-000041080000}"/>
    <cellStyle name="Monétaire 2 2 4 6 14" xfId="10467" xr:uid="{00000000-0005-0000-0000-000042080000}"/>
    <cellStyle name="Monétaire 2 2 4 6 15" xfId="11181" xr:uid="{00000000-0005-0000-0000-000043080000}"/>
    <cellStyle name="Monétaire 2 2 4 6 16" xfId="1247" xr:uid="{00000000-0005-0000-0000-000044080000}"/>
    <cellStyle name="Monétaire 2 2 4 6 2" xfId="1947" xr:uid="{00000000-0005-0000-0000-000045080000}"/>
    <cellStyle name="Monétaire 2 2 4 6 3" xfId="2655" xr:uid="{00000000-0005-0000-0000-000046080000}"/>
    <cellStyle name="Monétaire 2 2 4 6 4" xfId="3355" xr:uid="{00000000-0005-0000-0000-000047080000}"/>
    <cellStyle name="Monétaire 2 2 4 6 5" xfId="4055" xr:uid="{00000000-0005-0000-0000-000048080000}"/>
    <cellStyle name="Monétaire 2 2 4 6 6" xfId="4755" xr:uid="{00000000-0005-0000-0000-000049080000}"/>
    <cellStyle name="Monétaire 2 2 4 6 7" xfId="5469" xr:uid="{00000000-0005-0000-0000-00004A080000}"/>
    <cellStyle name="Monétaire 2 2 4 6 8" xfId="6183" xr:uid="{00000000-0005-0000-0000-00004B080000}"/>
    <cellStyle name="Monétaire 2 2 4 6 9" xfId="6897" xr:uid="{00000000-0005-0000-0000-00004C080000}"/>
    <cellStyle name="Monétaire 2 2 4 7" xfId="173" xr:uid="{00000000-0005-0000-0000-00004D080000}"/>
    <cellStyle name="Monétaire 2 2 4 7 10" xfId="7849" xr:uid="{00000000-0005-0000-0000-00004E080000}"/>
    <cellStyle name="Monétaire 2 2 4 7 11" xfId="8563" xr:uid="{00000000-0005-0000-0000-00004F080000}"/>
    <cellStyle name="Monétaire 2 2 4 7 12" xfId="9277" xr:uid="{00000000-0005-0000-0000-000050080000}"/>
    <cellStyle name="Monétaire 2 2 4 7 13" xfId="9991" xr:uid="{00000000-0005-0000-0000-000051080000}"/>
    <cellStyle name="Monétaire 2 2 4 7 14" xfId="10705" xr:uid="{00000000-0005-0000-0000-000052080000}"/>
    <cellStyle name="Monétaire 2 2 4 7 15" xfId="1471" xr:uid="{00000000-0005-0000-0000-000053080000}"/>
    <cellStyle name="Monétaire 2 2 4 7 2" xfId="2179" xr:uid="{00000000-0005-0000-0000-000054080000}"/>
    <cellStyle name="Monétaire 2 2 4 7 3" xfId="2879" xr:uid="{00000000-0005-0000-0000-000055080000}"/>
    <cellStyle name="Monétaire 2 2 4 7 4" xfId="3579" xr:uid="{00000000-0005-0000-0000-000056080000}"/>
    <cellStyle name="Monétaire 2 2 4 7 5" xfId="4279" xr:uid="{00000000-0005-0000-0000-000057080000}"/>
    <cellStyle name="Monétaire 2 2 4 7 6" xfId="4993" xr:uid="{00000000-0005-0000-0000-000058080000}"/>
    <cellStyle name="Monétaire 2 2 4 7 7" xfId="5707" xr:uid="{00000000-0005-0000-0000-000059080000}"/>
    <cellStyle name="Monétaire 2 2 4 7 8" xfId="6421" xr:uid="{00000000-0005-0000-0000-00005A080000}"/>
    <cellStyle name="Monétaire 2 2 4 7 9" xfId="7135" xr:uid="{00000000-0005-0000-0000-00005B080000}"/>
    <cellStyle name="Monétaire 2 2 4 8" xfId="1355" xr:uid="{00000000-0005-0000-0000-00005C080000}"/>
    <cellStyle name="Monétaire 2 2 4 9" xfId="2063" xr:uid="{00000000-0005-0000-0000-00005D080000}"/>
    <cellStyle name="Monétaire 2 2 5" xfId="29" xr:uid="{00000000-0005-0000-0000-00005E080000}"/>
    <cellStyle name="Monétaire 2 2 5 10" xfId="2735" xr:uid="{00000000-0005-0000-0000-00005F080000}"/>
    <cellStyle name="Monétaire 2 2 5 11" xfId="3435" xr:uid="{00000000-0005-0000-0000-000060080000}"/>
    <cellStyle name="Monétaire 2 2 5 12" xfId="4135" xr:uid="{00000000-0005-0000-0000-000061080000}"/>
    <cellStyle name="Monétaire 2 2 5 13" xfId="4849" xr:uid="{00000000-0005-0000-0000-000062080000}"/>
    <cellStyle name="Monétaire 2 2 5 14" xfId="5563" xr:uid="{00000000-0005-0000-0000-000063080000}"/>
    <cellStyle name="Monétaire 2 2 5 15" xfId="6277" xr:uid="{00000000-0005-0000-0000-000064080000}"/>
    <cellStyle name="Monétaire 2 2 5 16" xfId="6991" xr:uid="{00000000-0005-0000-0000-000065080000}"/>
    <cellStyle name="Monétaire 2 2 5 17" xfId="7705" xr:uid="{00000000-0005-0000-0000-000066080000}"/>
    <cellStyle name="Monétaire 2 2 5 18" xfId="8419" xr:uid="{00000000-0005-0000-0000-000067080000}"/>
    <cellStyle name="Monétaire 2 2 5 19" xfId="9133" xr:uid="{00000000-0005-0000-0000-000068080000}"/>
    <cellStyle name="Monétaire 2 2 5 2" xfId="229" xr:uid="{00000000-0005-0000-0000-000069080000}"/>
    <cellStyle name="Monétaire 2 2 5 2 10" xfId="7191" xr:uid="{00000000-0005-0000-0000-00006A080000}"/>
    <cellStyle name="Monétaire 2 2 5 2 11" xfId="7905" xr:uid="{00000000-0005-0000-0000-00006B080000}"/>
    <cellStyle name="Monétaire 2 2 5 2 12" xfId="8619" xr:uid="{00000000-0005-0000-0000-00006C080000}"/>
    <cellStyle name="Monétaire 2 2 5 2 13" xfId="9333" xr:uid="{00000000-0005-0000-0000-00006D080000}"/>
    <cellStyle name="Monétaire 2 2 5 2 14" xfId="10047" xr:uid="{00000000-0005-0000-0000-00006E080000}"/>
    <cellStyle name="Monétaire 2 2 5 2 15" xfId="10761" xr:uid="{00000000-0005-0000-0000-00006F080000}"/>
    <cellStyle name="Monétaire 2 2 5 2 16" xfId="827" xr:uid="{00000000-0005-0000-0000-000070080000}"/>
    <cellStyle name="Monétaire 2 2 5 2 2" xfId="1527" xr:uid="{00000000-0005-0000-0000-000071080000}"/>
    <cellStyle name="Monétaire 2 2 5 2 3" xfId="2235" xr:uid="{00000000-0005-0000-0000-000072080000}"/>
    <cellStyle name="Monétaire 2 2 5 2 4" xfId="2935" xr:uid="{00000000-0005-0000-0000-000073080000}"/>
    <cellStyle name="Monétaire 2 2 5 2 5" xfId="3635" xr:uid="{00000000-0005-0000-0000-000074080000}"/>
    <cellStyle name="Monétaire 2 2 5 2 6" xfId="4335" xr:uid="{00000000-0005-0000-0000-000075080000}"/>
    <cellStyle name="Monétaire 2 2 5 2 7" xfId="5049" xr:uid="{00000000-0005-0000-0000-000076080000}"/>
    <cellStyle name="Monétaire 2 2 5 2 8" xfId="5763" xr:uid="{00000000-0005-0000-0000-000077080000}"/>
    <cellStyle name="Monétaire 2 2 5 2 9" xfId="6477" xr:uid="{00000000-0005-0000-0000-000078080000}"/>
    <cellStyle name="Monétaire 2 2 5 20" xfId="9847" xr:uid="{00000000-0005-0000-0000-000079080000}"/>
    <cellStyle name="Monétaire 2 2 5 21" xfId="10561" xr:uid="{00000000-0005-0000-0000-00007A080000}"/>
    <cellStyle name="Monétaire 2 2 5 22" xfId="743" xr:uid="{00000000-0005-0000-0000-00007B080000}"/>
    <cellStyle name="Monétaire 2 2 5 3" xfId="321" xr:uid="{00000000-0005-0000-0000-00007C080000}"/>
    <cellStyle name="Monétaire 2 2 5 3 10" xfId="7283" xr:uid="{00000000-0005-0000-0000-00007D080000}"/>
    <cellStyle name="Monétaire 2 2 5 3 11" xfId="7997" xr:uid="{00000000-0005-0000-0000-00007E080000}"/>
    <cellStyle name="Monétaire 2 2 5 3 12" xfId="8711" xr:uid="{00000000-0005-0000-0000-00007F080000}"/>
    <cellStyle name="Monétaire 2 2 5 3 13" xfId="9425" xr:uid="{00000000-0005-0000-0000-000080080000}"/>
    <cellStyle name="Monétaire 2 2 5 3 14" xfId="10139" xr:uid="{00000000-0005-0000-0000-000081080000}"/>
    <cellStyle name="Monétaire 2 2 5 3 15" xfId="10853" xr:uid="{00000000-0005-0000-0000-000082080000}"/>
    <cellStyle name="Monétaire 2 2 5 3 16" xfId="919" xr:uid="{00000000-0005-0000-0000-000083080000}"/>
    <cellStyle name="Monétaire 2 2 5 3 2" xfId="1619" xr:uid="{00000000-0005-0000-0000-000084080000}"/>
    <cellStyle name="Monétaire 2 2 5 3 3" xfId="2327" xr:uid="{00000000-0005-0000-0000-000085080000}"/>
    <cellStyle name="Monétaire 2 2 5 3 4" xfId="3027" xr:uid="{00000000-0005-0000-0000-000086080000}"/>
    <cellStyle name="Monétaire 2 2 5 3 5" xfId="3727" xr:uid="{00000000-0005-0000-0000-000087080000}"/>
    <cellStyle name="Monétaire 2 2 5 3 6" xfId="4427" xr:uid="{00000000-0005-0000-0000-000088080000}"/>
    <cellStyle name="Monétaire 2 2 5 3 7" xfId="5141" xr:uid="{00000000-0005-0000-0000-000089080000}"/>
    <cellStyle name="Monétaire 2 2 5 3 8" xfId="5855" xr:uid="{00000000-0005-0000-0000-00008A080000}"/>
    <cellStyle name="Monétaire 2 2 5 3 9" xfId="6569" xr:uid="{00000000-0005-0000-0000-00008B080000}"/>
    <cellStyle name="Monétaire 2 2 5 4" xfId="421" xr:uid="{00000000-0005-0000-0000-00008C080000}"/>
    <cellStyle name="Monétaire 2 2 5 4 10" xfId="7383" xr:uid="{00000000-0005-0000-0000-00008D080000}"/>
    <cellStyle name="Monétaire 2 2 5 4 11" xfId="8097" xr:uid="{00000000-0005-0000-0000-00008E080000}"/>
    <cellStyle name="Monétaire 2 2 5 4 12" xfId="8811" xr:uid="{00000000-0005-0000-0000-00008F080000}"/>
    <cellStyle name="Monétaire 2 2 5 4 13" xfId="9525" xr:uid="{00000000-0005-0000-0000-000090080000}"/>
    <cellStyle name="Monétaire 2 2 5 4 14" xfId="10239" xr:uid="{00000000-0005-0000-0000-000091080000}"/>
    <cellStyle name="Monétaire 2 2 5 4 15" xfId="10953" xr:uid="{00000000-0005-0000-0000-000092080000}"/>
    <cellStyle name="Monétaire 2 2 5 4 16" xfId="1019" xr:uid="{00000000-0005-0000-0000-000093080000}"/>
    <cellStyle name="Monétaire 2 2 5 4 2" xfId="1719" xr:uid="{00000000-0005-0000-0000-000094080000}"/>
    <cellStyle name="Monétaire 2 2 5 4 3" xfId="2427" xr:uid="{00000000-0005-0000-0000-000095080000}"/>
    <cellStyle name="Monétaire 2 2 5 4 4" xfId="3127" xr:uid="{00000000-0005-0000-0000-000096080000}"/>
    <cellStyle name="Monétaire 2 2 5 4 5" xfId="3827" xr:uid="{00000000-0005-0000-0000-000097080000}"/>
    <cellStyle name="Monétaire 2 2 5 4 6" xfId="4527" xr:uid="{00000000-0005-0000-0000-000098080000}"/>
    <cellStyle name="Monétaire 2 2 5 4 7" xfId="5241" xr:uid="{00000000-0005-0000-0000-000099080000}"/>
    <cellStyle name="Monétaire 2 2 5 4 8" xfId="5955" xr:uid="{00000000-0005-0000-0000-00009A080000}"/>
    <cellStyle name="Monétaire 2 2 5 4 9" xfId="6669" xr:uid="{00000000-0005-0000-0000-00009B080000}"/>
    <cellStyle name="Monétaire 2 2 5 5" xfId="521" xr:uid="{00000000-0005-0000-0000-00009C080000}"/>
    <cellStyle name="Monétaire 2 2 5 5 10" xfId="7483" xr:uid="{00000000-0005-0000-0000-00009D080000}"/>
    <cellStyle name="Monétaire 2 2 5 5 11" xfId="8197" xr:uid="{00000000-0005-0000-0000-00009E080000}"/>
    <cellStyle name="Monétaire 2 2 5 5 12" xfId="8911" xr:uid="{00000000-0005-0000-0000-00009F080000}"/>
    <cellStyle name="Monétaire 2 2 5 5 13" xfId="9625" xr:uid="{00000000-0005-0000-0000-0000A0080000}"/>
    <cellStyle name="Monétaire 2 2 5 5 14" xfId="10339" xr:uid="{00000000-0005-0000-0000-0000A1080000}"/>
    <cellStyle name="Monétaire 2 2 5 5 15" xfId="11053" xr:uid="{00000000-0005-0000-0000-0000A2080000}"/>
    <cellStyle name="Monétaire 2 2 5 5 16" xfId="1119" xr:uid="{00000000-0005-0000-0000-0000A3080000}"/>
    <cellStyle name="Monétaire 2 2 5 5 2" xfId="1819" xr:uid="{00000000-0005-0000-0000-0000A4080000}"/>
    <cellStyle name="Monétaire 2 2 5 5 3" xfId="2527" xr:uid="{00000000-0005-0000-0000-0000A5080000}"/>
    <cellStyle name="Monétaire 2 2 5 5 4" xfId="3227" xr:uid="{00000000-0005-0000-0000-0000A6080000}"/>
    <cellStyle name="Monétaire 2 2 5 5 5" xfId="3927" xr:uid="{00000000-0005-0000-0000-0000A7080000}"/>
    <cellStyle name="Monétaire 2 2 5 5 6" xfId="4627" xr:uid="{00000000-0005-0000-0000-0000A8080000}"/>
    <cellStyle name="Monétaire 2 2 5 5 7" xfId="5341" xr:uid="{00000000-0005-0000-0000-0000A9080000}"/>
    <cellStyle name="Monétaire 2 2 5 5 8" xfId="6055" xr:uid="{00000000-0005-0000-0000-0000AA080000}"/>
    <cellStyle name="Monétaire 2 2 5 5 9" xfId="6769" xr:uid="{00000000-0005-0000-0000-0000AB080000}"/>
    <cellStyle name="Monétaire 2 2 5 6" xfId="621" xr:uid="{00000000-0005-0000-0000-0000AC080000}"/>
    <cellStyle name="Monétaire 2 2 5 6 10" xfId="7583" xr:uid="{00000000-0005-0000-0000-0000AD080000}"/>
    <cellStyle name="Monétaire 2 2 5 6 11" xfId="8297" xr:uid="{00000000-0005-0000-0000-0000AE080000}"/>
    <cellStyle name="Monétaire 2 2 5 6 12" xfId="9011" xr:uid="{00000000-0005-0000-0000-0000AF080000}"/>
    <cellStyle name="Monétaire 2 2 5 6 13" xfId="9725" xr:uid="{00000000-0005-0000-0000-0000B0080000}"/>
    <cellStyle name="Monétaire 2 2 5 6 14" xfId="10439" xr:uid="{00000000-0005-0000-0000-0000B1080000}"/>
    <cellStyle name="Monétaire 2 2 5 6 15" xfId="11153" xr:uid="{00000000-0005-0000-0000-0000B2080000}"/>
    <cellStyle name="Monétaire 2 2 5 6 16" xfId="1219" xr:uid="{00000000-0005-0000-0000-0000B3080000}"/>
    <cellStyle name="Monétaire 2 2 5 6 2" xfId="1919" xr:uid="{00000000-0005-0000-0000-0000B4080000}"/>
    <cellStyle name="Monétaire 2 2 5 6 3" xfId="2627" xr:uid="{00000000-0005-0000-0000-0000B5080000}"/>
    <cellStyle name="Monétaire 2 2 5 6 4" xfId="3327" xr:uid="{00000000-0005-0000-0000-0000B6080000}"/>
    <cellStyle name="Monétaire 2 2 5 6 5" xfId="4027" xr:uid="{00000000-0005-0000-0000-0000B7080000}"/>
    <cellStyle name="Monétaire 2 2 5 6 6" xfId="4727" xr:uid="{00000000-0005-0000-0000-0000B8080000}"/>
    <cellStyle name="Monétaire 2 2 5 6 7" xfId="5441" xr:uid="{00000000-0005-0000-0000-0000B9080000}"/>
    <cellStyle name="Monétaire 2 2 5 6 8" xfId="6155" xr:uid="{00000000-0005-0000-0000-0000BA080000}"/>
    <cellStyle name="Monétaire 2 2 5 6 9" xfId="6869" xr:uid="{00000000-0005-0000-0000-0000BB080000}"/>
    <cellStyle name="Monétaire 2 2 5 7" xfId="145" xr:uid="{00000000-0005-0000-0000-0000BC080000}"/>
    <cellStyle name="Monétaire 2 2 5 7 10" xfId="7821" xr:uid="{00000000-0005-0000-0000-0000BD080000}"/>
    <cellStyle name="Monétaire 2 2 5 7 11" xfId="8535" xr:uid="{00000000-0005-0000-0000-0000BE080000}"/>
    <cellStyle name="Monétaire 2 2 5 7 12" xfId="9249" xr:uid="{00000000-0005-0000-0000-0000BF080000}"/>
    <cellStyle name="Monétaire 2 2 5 7 13" xfId="9963" xr:uid="{00000000-0005-0000-0000-0000C0080000}"/>
    <cellStyle name="Monétaire 2 2 5 7 14" xfId="10677" xr:uid="{00000000-0005-0000-0000-0000C1080000}"/>
    <cellStyle name="Monétaire 2 2 5 7 15" xfId="1443" xr:uid="{00000000-0005-0000-0000-0000C2080000}"/>
    <cellStyle name="Monétaire 2 2 5 7 2" xfId="2151" xr:uid="{00000000-0005-0000-0000-0000C3080000}"/>
    <cellStyle name="Monétaire 2 2 5 7 3" xfId="2851" xr:uid="{00000000-0005-0000-0000-0000C4080000}"/>
    <cellStyle name="Monétaire 2 2 5 7 4" xfId="3551" xr:uid="{00000000-0005-0000-0000-0000C5080000}"/>
    <cellStyle name="Monétaire 2 2 5 7 5" xfId="4251" xr:uid="{00000000-0005-0000-0000-0000C6080000}"/>
    <cellStyle name="Monétaire 2 2 5 7 6" xfId="4965" xr:uid="{00000000-0005-0000-0000-0000C7080000}"/>
    <cellStyle name="Monétaire 2 2 5 7 7" xfId="5679" xr:uid="{00000000-0005-0000-0000-0000C8080000}"/>
    <cellStyle name="Monétaire 2 2 5 7 8" xfId="6393" xr:uid="{00000000-0005-0000-0000-0000C9080000}"/>
    <cellStyle name="Monétaire 2 2 5 7 9" xfId="7107" xr:uid="{00000000-0005-0000-0000-0000CA080000}"/>
    <cellStyle name="Monétaire 2 2 5 8" xfId="1327" xr:uid="{00000000-0005-0000-0000-0000CB080000}"/>
    <cellStyle name="Monétaire 2 2 5 9" xfId="2035" xr:uid="{00000000-0005-0000-0000-0000CC080000}"/>
    <cellStyle name="Monétaire 2 2 6" xfId="95" xr:uid="{00000000-0005-0000-0000-0000CD080000}"/>
    <cellStyle name="Monétaire 2 2 6 10" xfId="3501" xr:uid="{00000000-0005-0000-0000-0000CE080000}"/>
    <cellStyle name="Monétaire 2 2 6 11" xfId="4201" xr:uid="{00000000-0005-0000-0000-0000CF080000}"/>
    <cellStyle name="Monétaire 2 2 6 12" xfId="4915" xr:uid="{00000000-0005-0000-0000-0000D0080000}"/>
    <cellStyle name="Monétaire 2 2 6 13" xfId="5629" xr:uid="{00000000-0005-0000-0000-0000D1080000}"/>
    <cellStyle name="Monétaire 2 2 6 14" xfId="6343" xr:uid="{00000000-0005-0000-0000-0000D2080000}"/>
    <cellStyle name="Monétaire 2 2 6 15" xfId="7057" xr:uid="{00000000-0005-0000-0000-0000D3080000}"/>
    <cellStyle name="Monétaire 2 2 6 16" xfId="7771" xr:uid="{00000000-0005-0000-0000-0000D4080000}"/>
    <cellStyle name="Monétaire 2 2 6 17" xfId="8485" xr:uid="{00000000-0005-0000-0000-0000D5080000}"/>
    <cellStyle name="Monétaire 2 2 6 18" xfId="9199" xr:uid="{00000000-0005-0000-0000-0000D6080000}"/>
    <cellStyle name="Monétaire 2 2 6 19" xfId="9913" xr:uid="{00000000-0005-0000-0000-0000D7080000}"/>
    <cellStyle name="Monétaire 2 2 6 2" xfId="387" xr:uid="{00000000-0005-0000-0000-0000D8080000}"/>
    <cellStyle name="Monétaire 2 2 6 2 10" xfId="7349" xr:uid="{00000000-0005-0000-0000-0000D9080000}"/>
    <cellStyle name="Monétaire 2 2 6 2 11" xfId="8063" xr:uid="{00000000-0005-0000-0000-0000DA080000}"/>
    <cellStyle name="Monétaire 2 2 6 2 12" xfId="8777" xr:uid="{00000000-0005-0000-0000-0000DB080000}"/>
    <cellStyle name="Monétaire 2 2 6 2 13" xfId="9491" xr:uid="{00000000-0005-0000-0000-0000DC080000}"/>
    <cellStyle name="Monétaire 2 2 6 2 14" xfId="10205" xr:uid="{00000000-0005-0000-0000-0000DD080000}"/>
    <cellStyle name="Monétaire 2 2 6 2 15" xfId="10919" xr:uid="{00000000-0005-0000-0000-0000DE080000}"/>
    <cellStyle name="Monétaire 2 2 6 2 16" xfId="985" xr:uid="{00000000-0005-0000-0000-0000DF080000}"/>
    <cellStyle name="Monétaire 2 2 6 2 2" xfId="1685" xr:uid="{00000000-0005-0000-0000-0000E0080000}"/>
    <cellStyle name="Monétaire 2 2 6 2 3" xfId="2393" xr:uid="{00000000-0005-0000-0000-0000E1080000}"/>
    <cellStyle name="Monétaire 2 2 6 2 4" xfId="3093" xr:uid="{00000000-0005-0000-0000-0000E2080000}"/>
    <cellStyle name="Monétaire 2 2 6 2 5" xfId="3793" xr:uid="{00000000-0005-0000-0000-0000E3080000}"/>
    <cellStyle name="Monétaire 2 2 6 2 6" xfId="4493" xr:uid="{00000000-0005-0000-0000-0000E4080000}"/>
    <cellStyle name="Monétaire 2 2 6 2 7" xfId="5207" xr:uid="{00000000-0005-0000-0000-0000E5080000}"/>
    <cellStyle name="Monétaire 2 2 6 2 8" xfId="5921" xr:uid="{00000000-0005-0000-0000-0000E6080000}"/>
    <cellStyle name="Monétaire 2 2 6 2 9" xfId="6635" xr:uid="{00000000-0005-0000-0000-0000E7080000}"/>
    <cellStyle name="Monétaire 2 2 6 20" xfId="10627" xr:uid="{00000000-0005-0000-0000-0000E8080000}"/>
    <cellStyle name="Monétaire 2 2 6 21" xfId="893" xr:uid="{00000000-0005-0000-0000-0000E9080000}"/>
    <cellStyle name="Monétaire 2 2 6 3" xfId="487" xr:uid="{00000000-0005-0000-0000-0000EA080000}"/>
    <cellStyle name="Monétaire 2 2 6 3 10" xfId="7449" xr:uid="{00000000-0005-0000-0000-0000EB080000}"/>
    <cellStyle name="Monétaire 2 2 6 3 11" xfId="8163" xr:uid="{00000000-0005-0000-0000-0000EC080000}"/>
    <cellStyle name="Monétaire 2 2 6 3 12" xfId="8877" xr:uid="{00000000-0005-0000-0000-0000ED080000}"/>
    <cellStyle name="Monétaire 2 2 6 3 13" xfId="9591" xr:uid="{00000000-0005-0000-0000-0000EE080000}"/>
    <cellStyle name="Monétaire 2 2 6 3 14" xfId="10305" xr:uid="{00000000-0005-0000-0000-0000EF080000}"/>
    <cellStyle name="Monétaire 2 2 6 3 15" xfId="11019" xr:uid="{00000000-0005-0000-0000-0000F0080000}"/>
    <cellStyle name="Monétaire 2 2 6 3 16" xfId="1085" xr:uid="{00000000-0005-0000-0000-0000F1080000}"/>
    <cellStyle name="Monétaire 2 2 6 3 2" xfId="1785" xr:uid="{00000000-0005-0000-0000-0000F2080000}"/>
    <cellStyle name="Monétaire 2 2 6 3 3" xfId="2493" xr:uid="{00000000-0005-0000-0000-0000F3080000}"/>
    <cellStyle name="Monétaire 2 2 6 3 4" xfId="3193" xr:uid="{00000000-0005-0000-0000-0000F4080000}"/>
    <cellStyle name="Monétaire 2 2 6 3 5" xfId="3893" xr:uid="{00000000-0005-0000-0000-0000F5080000}"/>
    <cellStyle name="Monétaire 2 2 6 3 6" xfId="4593" xr:uid="{00000000-0005-0000-0000-0000F6080000}"/>
    <cellStyle name="Monétaire 2 2 6 3 7" xfId="5307" xr:uid="{00000000-0005-0000-0000-0000F7080000}"/>
    <cellStyle name="Monétaire 2 2 6 3 8" xfId="6021" xr:uid="{00000000-0005-0000-0000-0000F8080000}"/>
    <cellStyle name="Monétaire 2 2 6 3 9" xfId="6735" xr:uid="{00000000-0005-0000-0000-0000F9080000}"/>
    <cellStyle name="Monétaire 2 2 6 4" xfId="587" xr:uid="{00000000-0005-0000-0000-0000FA080000}"/>
    <cellStyle name="Monétaire 2 2 6 4 10" xfId="7549" xr:uid="{00000000-0005-0000-0000-0000FB080000}"/>
    <cellStyle name="Monétaire 2 2 6 4 11" xfId="8263" xr:uid="{00000000-0005-0000-0000-0000FC080000}"/>
    <cellStyle name="Monétaire 2 2 6 4 12" xfId="8977" xr:uid="{00000000-0005-0000-0000-0000FD080000}"/>
    <cellStyle name="Monétaire 2 2 6 4 13" xfId="9691" xr:uid="{00000000-0005-0000-0000-0000FE080000}"/>
    <cellStyle name="Monétaire 2 2 6 4 14" xfId="10405" xr:uid="{00000000-0005-0000-0000-0000FF080000}"/>
    <cellStyle name="Monétaire 2 2 6 4 15" xfId="11119" xr:uid="{00000000-0005-0000-0000-000000090000}"/>
    <cellStyle name="Monétaire 2 2 6 4 16" xfId="1185" xr:uid="{00000000-0005-0000-0000-000001090000}"/>
    <cellStyle name="Monétaire 2 2 6 4 2" xfId="1885" xr:uid="{00000000-0005-0000-0000-000002090000}"/>
    <cellStyle name="Monétaire 2 2 6 4 3" xfId="2593" xr:uid="{00000000-0005-0000-0000-000003090000}"/>
    <cellStyle name="Monétaire 2 2 6 4 4" xfId="3293" xr:uid="{00000000-0005-0000-0000-000004090000}"/>
    <cellStyle name="Monétaire 2 2 6 4 5" xfId="3993" xr:uid="{00000000-0005-0000-0000-000005090000}"/>
    <cellStyle name="Monétaire 2 2 6 4 6" xfId="4693" xr:uid="{00000000-0005-0000-0000-000006090000}"/>
    <cellStyle name="Monétaire 2 2 6 4 7" xfId="5407" xr:uid="{00000000-0005-0000-0000-000007090000}"/>
    <cellStyle name="Monétaire 2 2 6 4 8" xfId="6121" xr:uid="{00000000-0005-0000-0000-000008090000}"/>
    <cellStyle name="Monétaire 2 2 6 4 9" xfId="6835" xr:uid="{00000000-0005-0000-0000-000009090000}"/>
    <cellStyle name="Monétaire 2 2 6 5" xfId="687" xr:uid="{00000000-0005-0000-0000-00000A090000}"/>
    <cellStyle name="Monétaire 2 2 6 5 10" xfId="7649" xr:uid="{00000000-0005-0000-0000-00000B090000}"/>
    <cellStyle name="Monétaire 2 2 6 5 11" xfId="8363" xr:uid="{00000000-0005-0000-0000-00000C090000}"/>
    <cellStyle name="Monétaire 2 2 6 5 12" xfId="9077" xr:uid="{00000000-0005-0000-0000-00000D090000}"/>
    <cellStyle name="Monétaire 2 2 6 5 13" xfId="9791" xr:uid="{00000000-0005-0000-0000-00000E090000}"/>
    <cellStyle name="Monétaire 2 2 6 5 14" xfId="10505" xr:uid="{00000000-0005-0000-0000-00000F090000}"/>
    <cellStyle name="Monétaire 2 2 6 5 15" xfId="11219" xr:uid="{00000000-0005-0000-0000-000010090000}"/>
    <cellStyle name="Monétaire 2 2 6 5 16" xfId="1285" xr:uid="{00000000-0005-0000-0000-000011090000}"/>
    <cellStyle name="Monétaire 2 2 6 5 2" xfId="1985" xr:uid="{00000000-0005-0000-0000-000012090000}"/>
    <cellStyle name="Monétaire 2 2 6 5 3" xfId="2693" xr:uid="{00000000-0005-0000-0000-000013090000}"/>
    <cellStyle name="Monétaire 2 2 6 5 4" xfId="3393" xr:uid="{00000000-0005-0000-0000-000014090000}"/>
    <cellStyle name="Monétaire 2 2 6 5 5" xfId="4093" xr:uid="{00000000-0005-0000-0000-000015090000}"/>
    <cellStyle name="Monétaire 2 2 6 5 6" xfId="4793" xr:uid="{00000000-0005-0000-0000-000016090000}"/>
    <cellStyle name="Monétaire 2 2 6 5 7" xfId="5507" xr:uid="{00000000-0005-0000-0000-000017090000}"/>
    <cellStyle name="Monétaire 2 2 6 5 8" xfId="6221" xr:uid="{00000000-0005-0000-0000-000018090000}"/>
    <cellStyle name="Monétaire 2 2 6 5 9" xfId="6935" xr:uid="{00000000-0005-0000-0000-000019090000}"/>
    <cellStyle name="Monétaire 2 2 6 6" xfId="295" xr:uid="{00000000-0005-0000-0000-00001A090000}"/>
    <cellStyle name="Monétaire 2 2 6 6 10" xfId="7971" xr:uid="{00000000-0005-0000-0000-00001B090000}"/>
    <cellStyle name="Monétaire 2 2 6 6 11" xfId="8685" xr:uid="{00000000-0005-0000-0000-00001C090000}"/>
    <cellStyle name="Monétaire 2 2 6 6 12" xfId="9399" xr:uid="{00000000-0005-0000-0000-00001D090000}"/>
    <cellStyle name="Monétaire 2 2 6 6 13" xfId="10113" xr:uid="{00000000-0005-0000-0000-00001E090000}"/>
    <cellStyle name="Monétaire 2 2 6 6 14" xfId="10827" xr:uid="{00000000-0005-0000-0000-00001F090000}"/>
    <cellStyle name="Monétaire 2 2 6 6 15" xfId="1593" xr:uid="{00000000-0005-0000-0000-000020090000}"/>
    <cellStyle name="Monétaire 2 2 6 6 2" xfId="2301" xr:uid="{00000000-0005-0000-0000-000021090000}"/>
    <cellStyle name="Monétaire 2 2 6 6 3" xfId="3001" xr:uid="{00000000-0005-0000-0000-000022090000}"/>
    <cellStyle name="Monétaire 2 2 6 6 4" xfId="3701" xr:uid="{00000000-0005-0000-0000-000023090000}"/>
    <cellStyle name="Monétaire 2 2 6 6 5" xfId="4401" xr:uid="{00000000-0005-0000-0000-000024090000}"/>
    <cellStyle name="Monétaire 2 2 6 6 6" xfId="5115" xr:uid="{00000000-0005-0000-0000-000025090000}"/>
    <cellStyle name="Monétaire 2 2 6 6 7" xfId="5829" xr:uid="{00000000-0005-0000-0000-000026090000}"/>
    <cellStyle name="Monétaire 2 2 6 6 8" xfId="6543" xr:uid="{00000000-0005-0000-0000-000027090000}"/>
    <cellStyle name="Monétaire 2 2 6 6 9" xfId="7257" xr:uid="{00000000-0005-0000-0000-000028090000}"/>
    <cellStyle name="Monétaire 2 2 6 7" xfId="1393" xr:uid="{00000000-0005-0000-0000-000029090000}"/>
    <cellStyle name="Monétaire 2 2 6 8" xfId="2101" xr:uid="{00000000-0005-0000-0000-00002A090000}"/>
    <cellStyle name="Monétaire 2 2 6 9" xfId="2801" xr:uid="{00000000-0005-0000-0000-00002B090000}"/>
    <cellStyle name="Monétaire 2 2 7" xfId="103" xr:uid="{00000000-0005-0000-0000-00002C090000}"/>
    <cellStyle name="Monétaire 2 2 7 10" xfId="3509" xr:uid="{00000000-0005-0000-0000-00002D090000}"/>
    <cellStyle name="Monétaire 2 2 7 11" xfId="4209" xr:uid="{00000000-0005-0000-0000-00002E090000}"/>
    <cellStyle name="Monétaire 2 2 7 12" xfId="4923" xr:uid="{00000000-0005-0000-0000-00002F090000}"/>
    <cellStyle name="Monétaire 2 2 7 13" xfId="5637" xr:uid="{00000000-0005-0000-0000-000030090000}"/>
    <cellStyle name="Monétaire 2 2 7 14" xfId="6351" xr:uid="{00000000-0005-0000-0000-000031090000}"/>
    <cellStyle name="Monétaire 2 2 7 15" xfId="7065" xr:uid="{00000000-0005-0000-0000-000032090000}"/>
    <cellStyle name="Monétaire 2 2 7 16" xfId="7779" xr:uid="{00000000-0005-0000-0000-000033090000}"/>
    <cellStyle name="Monétaire 2 2 7 17" xfId="8493" xr:uid="{00000000-0005-0000-0000-000034090000}"/>
    <cellStyle name="Monétaire 2 2 7 18" xfId="9207" xr:uid="{00000000-0005-0000-0000-000035090000}"/>
    <cellStyle name="Monétaire 2 2 7 19" xfId="9921" xr:uid="{00000000-0005-0000-0000-000036090000}"/>
    <cellStyle name="Monétaire 2 2 7 2" xfId="395" xr:uid="{00000000-0005-0000-0000-000037090000}"/>
    <cellStyle name="Monétaire 2 2 7 2 10" xfId="7357" xr:uid="{00000000-0005-0000-0000-000038090000}"/>
    <cellStyle name="Monétaire 2 2 7 2 11" xfId="8071" xr:uid="{00000000-0005-0000-0000-000039090000}"/>
    <cellStyle name="Monétaire 2 2 7 2 12" xfId="8785" xr:uid="{00000000-0005-0000-0000-00003A090000}"/>
    <cellStyle name="Monétaire 2 2 7 2 13" xfId="9499" xr:uid="{00000000-0005-0000-0000-00003B090000}"/>
    <cellStyle name="Monétaire 2 2 7 2 14" xfId="10213" xr:uid="{00000000-0005-0000-0000-00003C090000}"/>
    <cellStyle name="Monétaire 2 2 7 2 15" xfId="10927" xr:uid="{00000000-0005-0000-0000-00003D090000}"/>
    <cellStyle name="Monétaire 2 2 7 2 16" xfId="993" xr:uid="{00000000-0005-0000-0000-00003E090000}"/>
    <cellStyle name="Monétaire 2 2 7 2 2" xfId="1693" xr:uid="{00000000-0005-0000-0000-00003F090000}"/>
    <cellStyle name="Monétaire 2 2 7 2 3" xfId="2401" xr:uid="{00000000-0005-0000-0000-000040090000}"/>
    <cellStyle name="Monétaire 2 2 7 2 4" xfId="3101" xr:uid="{00000000-0005-0000-0000-000041090000}"/>
    <cellStyle name="Monétaire 2 2 7 2 5" xfId="3801" xr:uid="{00000000-0005-0000-0000-000042090000}"/>
    <cellStyle name="Monétaire 2 2 7 2 6" xfId="4501" xr:uid="{00000000-0005-0000-0000-000043090000}"/>
    <cellStyle name="Monétaire 2 2 7 2 7" xfId="5215" xr:uid="{00000000-0005-0000-0000-000044090000}"/>
    <cellStyle name="Monétaire 2 2 7 2 8" xfId="5929" xr:uid="{00000000-0005-0000-0000-000045090000}"/>
    <cellStyle name="Monétaire 2 2 7 2 9" xfId="6643" xr:uid="{00000000-0005-0000-0000-000046090000}"/>
    <cellStyle name="Monétaire 2 2 7 20" xfId="10635" xr:uid="{00000000-0005-0000-0000-000047090000}"/>
    <cellStyle name="Monétaire 2 2 7 21" xfId="809" xr:uid="{00000000-0005-0000-0000-000048090000}"/>
    <cellStyle name="Monétaire 2 2 7 3" xfId="495" xr:uid="{00000000-0005-0000-0000-000049090000}"/>
    <cellStyle name="Monétaire 2 2 7 3 10" xfId="7457" xr:uid="{00000000-0005-0000-0000-00004A090000}"/>
    <cellStyle name="Monétaire 2 2 7 3 11" xfId="8171" xr:uid="{00000000-0005-0000-0000-00004B090000}"/>
    <cellStyle name="Monétaire 2 2 7 3 12" xfId="8885" xr:uid="{00000000-0005-0000-0000-00004C090000}"/>
    <cellStyle name="Monétaire 2 2 7 3 13" xfId="9599" xr:uid="{00000000-0005-0000-0000-00004D090000}"/>
    <cellStyle name="Monétaire 2 2 7 3 14" xfId="10313" xr:uid="{00000000-0005-0000-0000-00004E090000}"/>
    <cellStyle name="Monétaire 2 2 7 3 15" xfId="11027" xr:uid="{00000000-0005-0000-0000-00004F090000}"/>
    <cellStyle name="Monétaire 2 2 7 3 16" xfId="1093" xr:uid="{00000000-0005-0000-0000-000050090000}"/>
    <cellStyle name="Monétaire 2 2 7 3 2" xfId="1793" xr:uid="{00000000-0005-0000-0000-000051090000}"/>
    <cellStyle name="Monétaire 2 2 7 3 3" xfId="2501" xr:uid="{00000000-0005-0000-0000-000052090000}"/>
    <cellStyle name="Monétaire 2 2 7 3 4" xfId="3201" xr:uid="{00000000-0005-0000-0000-000053090000}"/>
    <cellStyle name="Monétaire 2 2 7 3 5" xfId="3901" xr:uid="{00000000-0005-0000-0000-000054090000}"/>
    <cellStyle name="Monétaire 2 2 7 3 6" xfId="4601" xr:uid="{00000000-0005-0000-0000-000055090000}"/>
    <cellStyle name="Monétaire 2 2 7 3 7" xfId="5315" xr:uid="{00000000-0005-0000-0000-000056090000}"/>
    <cellStyle name="Monétaire 2 2 7 3 8" xfId="6029" xr:uid="{00000000-0005-0000-0000-000057090000}"/>
    <cellStyle name="Monétaire 2 2 7 3 9" xfId="6743" xr:uid="{00000000-0005-0000-0000-000058090000}"/>
    <cellStyle name="Monétaire 2 2 7 4" xfId="595" xr:uid="{00000000-0005-0000-0000-000059090000}"/>
    <cellStyle name="Monétaire 2 2 7 4 10" xfId="7557" xr:uid="{00000000-0005-0000-0000-00005A090000}"/>
    <cellStyle name="Monétaire 2 2 7 4 11" xfId="8271" xr:uid="{00000000-0005-0000-0000-00005B090000}"/>
    <cellStyle name="Monétaire 2 2 7 4 12" xfId="8985" xr:uid="{00000000-0005-0000-0000-00005C090000}"/>
    <cellStyle name="Monétaire 2 2 7 4 13" xfId="9699" xr:uid="{00000000-0005-0000-0000-00005D090000}"/>
    <cellStyle name="Monétaire 2 2 7 4 14" xfId="10413" xr:uid="{00000000-0005-0000-0000-00005E090000}"/>
    <cellStyle name="Monétaire 2 2 7 4 15" xfId="11127" xr:uid="{00000000-0005-0000-0000-00005F090000}"/>
    <cellStyle name="Monétaire 2 2 7 4 16" xfId="1193" xr:uid="{00000000-0005-0000-0000-000060090000}"/>
    <cellStyle name="Monétaire 2 2 7 4 2" xfId="1893" xr:uid="{00000000-0005-0000-0000-000061090000}"/>
    <cellStyle name="Monétaire 2 2 7 4 3" xfId="2601" xr:uid="{00000000-0005-0000-0000-000062090000}"/>
    <cellStyle name="Monétaire 2 2 7 4 4" xfId="3301" xr:uid="{00000000-0005-0000-0000-000063090000}"/>
    <cellStyle name="Monétaire 2 2 7 4 5" xfId="4001" xr:uid="{00000000-0005-0000-0000-000064090000}"/>
    <cellStyle name="Monétaire 2 2 7 4 6" xfId="4701" xr:uid="{00000000-0005-0000-0000-000065090000}"/>
    <cellStyle name="Monétaire 2 2 7 4 7" xfId="5415" xr:uid="{00000000-0005-0000-0000-000066090000}"/>
    <cellStyle name="Monétaire 2 2 7 4 8" xfId="6129" xr:uid="{00000000-0005-0000-0000-000067090000}"/>
    <cellStyle name="Monétaire 2 2 7 4 9" xfId="6843" xr:uid="{00000000-0005-0000-0000-000068090000}"/>
    <cellStyle name="Monétaire 2 2 7 5" xfId="695" xr:uid="{00000000-0005-0000-0000-000069090000}"/>
    <cellStyle name="Monétaire 2 2 7 5 10" xfId="7657" xr:uid="{00000000-0005-0000-0000-00006A090000}"/>
    <cellStyle name="Monétaire 2 2 7 5 11" xfId="8371" xr:uid="{00000000-0005-0000-0000-00006B090000}"/>
    <cellStyle name="Monétaire 2 2 7 5 12" xfId="9085" xr:uid="{00000000-0005-0000-0000-00006C090000}"/>
    <cellStyle name="Monétaire 2 2 7 5 13" xfId="9799" xr:uid="{00000000-0005-0000-0000-00006D090000}"/>
    <cellStyle name="Monétaire 2 2 7 5 14" xfId="10513" xr:uid="{00000000-0005-0000-0000-00006E090000}"/>
    <cellStyle name="Monétaire 2 2 7 5 15" xfId="11227" xr:uid="{00000000-0005-0000-0000-00006F090000}"/>
    <cellStyle name="Monétaire 2 2 7 5 16" xfId="1293" xr:uid="{00000000-0005-0000-0000-000070090000}"/>
    <cellStyle name="Monétaire 2 2 7 5 2" xfId="1993" xr:uid="{00000000-0005-0000-0000-000071090000}"/>
    <cellStyle name="Monétaire 2 2 7 5 3" xfId="2701" xr:uid="{00000000-0005-0000-0000-000072090000}"/>
    <cellStyle name="Monétaire 2 2 7 5 4" xfId="3401" xr:uid="{00000000-0005-0000-0000-000073090000}"/>
    <cellStyle name="Monétaire 2 2 7 5 5" xfId="4101" xr:uid="{00000000-0005-0000-0000-000074090000}"/>
    <cellStyle name="Monétaire 2 2 7 5 6" xfId="4801" xr:uid="{00000000-0005-0000-0000-000075090000}"/>
    <cellStyle name="Monétaire 2 2 7 5 7" xfId="5515" xr:uid="{00000000-0005-0000-0000-000076090000}"/>
    <cellStyle name="Monétaire 2 2 7 5 8" xfId="6229" xr:uid="{00000000-0005-0000-0000-000077090000}"/>
    <cellStyle name="Monétaire 2 2 7 5 9" xfId="6943" xr:uid="{00000000-0005-0000-0000-000078090000}"/>
    <cellStyle name="Monétaire 2 2 7 6" xfId="211" xr:uid="{00000000-0005-0000-0000-000079090000}"/>
    <cellStyle name="Monétaire 2 2 7 6 10" xfId="7887" xr:uid="{00000000-0005-0000-0000-00007A090000}"/>
    <cellStyle name="Monétaire 2 2 7 6 11" xfId="8601" xr:uid="{00000000-0005-0000-0000-00007B090000}"/>
    <cellStyle name="Monétaire 2 2 7 6 12" xfId="9315" xr:uid="{00000000-0005-0000-0000-00007C090000}"/>
    <cellStyle name="Monétaire 2 2 7 6 13" xfId="10029" xr:uid="{00000000-0005-0000-0000-00007D090000}"/>
    <cellStyle name="Monétaire 2 2 7 6 14" xfId="10743" xr:uid="{00000000-0005-0000-0000-00007E090000}"/>
    <cellStyle name="Monétaire 2 2 7 6 15" xfId="1509" xr:uid="{00000000-0005-0000-0000-00007F090000}"/>
    <cellStyle name="Monétaire 2 2 7 6 2" xfId="2217" xr:uid="{00000000-0005-0000-0000-000080090000}"/>
    <cellStyle name="Monétaire 2 2 7 6 3" xfId="2917" xr:uid="{00000000-0005-0000-0000-000081090000}"/>
    <cellStyle name="Monétaire 2 2 7 6 4" xfId="3617" xr:uid="{00000000-0005-0000-0000-000082090000}"/>
    <cellStyle name="Monétaire 2 2 7 6 5" xfId="4317" xr:uid="{00000000-0005-0000-0000-000083090000}"/>
    <cellStyle name="Monétaire 2 2 7 6 6" xfId="5031" xr:uid="{00000000-0005-0000-0000-000084090000}"/>
    <cellStyle name="Monétaire 2 2 7 6 7" xfId="5745" xr:uid="{00000000-0005-0000-0000-000085090000}"/>
    <cellStyle name="Monétaire 2 2 7 6 8" xfId="6459" xr:uid="{00000000-0005-0000-0000-000086090000}"/>
    <cellStyle name="Monétaire 2 2 7 6 9" xfId="7173" xr:uid="{00000000-0005-0000-0000-000087090000}"/>
    <cellStyle name="Monétaire 2 2 7 7" xfId="1401" xr:uid="{00000000-0005-0000-0000-000088090000}"/>
    <cellStyle name="Monétaire 2 2 7 8" xfId="2109" xr:uid="{00000000-0005-0000-0000-000089090000}"/>
    <cellStyle name="Monétaire 2 2 7 9" xfId="2809" xr:uid="{00000000-0005-0000-0000-00008A090000}"/>
    <cellStyle name="Monétaire 2 2 8" xfId="111" xr:uid="{00000000-0005-0000-0000-00008B090000}"/>
    <cellStyle name="Monétaire 2 2 8 10" xfId="5645" xr:uid="{00000000-0005-0000-0000-00008C090000}"/>
    <cellStyle name="Monétaire 2 2 8 11" xfId="6359" xr:uid="{00000000-0005-0000-0000-00008D090000}"/>
    <cellStyle name="Monétaire 2 2 8 12" xfId="7073" xr:uid="{00000000-0005-0000-0000-00008E090000}"/>
    <cellStyle name="Monétaire 2 2 8 13" xfId="7787" xr:uid="{00000000-0005-0000-0000-00008F090000}"/>
    <cellStyle name="Monétaire 2 2 8 14" xfId="8501" xr:uid="{00000000-0005-0000-0000-000090090000}"/>
    <cellStyle name="Monétaire 2 2 8 15" xfId="9215" xr:uid="{00000000-0005-0000-0000-000091090000}"/>
    <cellStyle name="Monétaire 2 2 8 16" xfId="9929" xr:uid="{00000000-0005-0000-0000-000092090000}"/>
    <cellStyle name="Monétaire 2 2 8 17" xfId="10643" xr:uid="{00000000-0005-0000-0000-000093090000}"/>
    <cellStyle name="Monétaire 2 2 8 18" xfId="901" xr:uid="{00000000-0005-0000-0000-000094090000}"/>
    <cellStyle name="Monétaire 2 2 8 2" xfId="703" xr:uid="{00000000-0005-0000-0000-000095090000}"/>
    <cellStyle name="Monétaire 2 2 8 2 10" xfId="7665" xr:uid="{00000000-0005-0000-0000-000096090000}"/>
    <cellStyle name="Monétaire 2 2 8 2 11" xfId="8379" xr:uid="{00000000-0005-0000-0000-000097090000}"/>
    <cellStyle name="Monétaire 2 2 8 2 12" xfId="9093" xr:uid="{00000000-0005-0000-0000-000098090000}"/>
    <cellStyle name="Monétaire 2 2 8 2 13" xfId="9807" xr:uid="{00000000-0005-0000-0000-000099090000}"/>
    <cellStyle name="Monétaire 2 2 8 2 14" xfId="10521" xr:uid="{00000000-0005-0000-0000-00009A090000}"/>
    <cellStyle name="Monétaire 2 2 8 2 15" xfId="11235" xr:uid="{00000000-0005-0000-0000-00009B090000}"/>
    <cellStyle name="Monétaire 2 2 8 2 16" xfId="1301" xr:uid="{00000000-0005-0000-0000-00009C090000}"/>
    <cellStyle name="Monétaire 2 2 8 2 2" xfId="2001" xr:uid="{00000000-0005-0000-0000-00009D090000}"/>
    <cellStyle name="Monétaire 2 2 8 2 3" xfId="2709" xr:uid="{00000000-0005-0000-0000-00009E090000}"/>
    <cellStyle name="Monétaire 2 2 8 2 4" xfId="3409" xr:uid="{00000000-0005-0000-0000-00009F090000}"/>
    <cellStyle name="Monétaire 2 2 8 2 5" xfId="4109" xr:uid="{00000000-0005-0000-0000-0000A0090000}"/>
    <cellStyle name="Monétaire 2 2 8 2 6" xfId="4809" xr:uid="{00000000-0005-0000-0000-0000A1090000}"/>
    <cellStyle name="Monétaire 2 2 8 2 7" xfId="5523" xr:uid="{00000000-0005-0000-0000-0000A2090000}"/>
    <cellStyle name="Monétaire 2 2 8 2 8" xfId="6237" xr:uid="{00000000-0005-0000-0000-0000A3090000}"/>
    <cellStyle name="Monétaire 2 2 8 2 9" xfId="6951" xr:uid="{00000000-0005-0000-0000-0000A4090000}"/>
    <cellStyle name="Monétaire 2 2 8 3" xfId="303" xr:uid="{00000000-0005-0000-0000-0000A5090000}"/>
    <cellStyle name="Monétaire 2 2 8 3 10" xfId="7979" xr:uid="{00000000-0005-0000-0000-0000A6090000}"/>
    <cellStyle name="Monétaire 2 2 8 3 11" xfId="8693" xr:uid="{00000000-0005-0000-0000-0000A7090000}"/>
    <cellStyle name="Monétaire 2 2 8 3 12" xfId="9407" xr:uid="{00000000-0005-0000-0000-0000A8090000}"/>
    <cellStyle name="Monétaire 2 2 8 3 13" xfId="10121" xr:uid="{00000000-0005-0000-0000-0000A9090000}"/>
    <cellStyle name="Monétaire 2 2 8 3 14" xfId="10835" xr:uid="{00000000-0005-0000-0000-0000AA090000}"/>
    <cellStyle name="Monétaire 2 2 8 3 15" xfId="1601" xr:uid="{00000000-0005-0000-0000-0000AB090000}"/>
    <cellStyle name="Monétaire 2 2 8 3 2" xfId="2309" xr:uid="{00000000-0005-0000-0000-0000AC090000}"/>
    <cellStyle name="Monétaire 2 2 8 3 3" xfId="3009" xr:uid="{00000000-0005-0000-0000-0000AD090000}"/>
    <cellStyle name="Monétaire 2 2 8 3 4" xfId="3709" xr:uid="{00000000-0005-0000-0000-0000AE090000}"/>
    <cellStyle name="Monétaire 2 2 8 3 5" xfId="4409" xr:uid="{00000000-0005-0000-0000-0000AF090000}"/>
    <cellStyle name="Monétaire 2 2 8 3 6" xfId="5123" xr:uid="{00000000-0005-0000-0000-0000B0090000}"/>
    <cellStyle name="Monétaire 2 2 8 3 7" xfId="5837" xr:uid="{00000000-0005-0000-0000-0000B1090000}"/>
    <cellStyle name="Monétaire 2 2 8 3 8" xfId="6551" xr:uid="{00000000-0005-0000-0000-0000B2090000}"/>
    <cellStyle name="Monétaire 2 2 8 3 9" xfId="7265" xr:uid="{00000000-0005-0000-0000-0000B3090000}"/>
    <cellStyle name="Monétaire 2 2 8 4" xfId="1409" xr:uid="{00000000-0005-0000-0000-0000B4090000}"/>
    <cellStyle name="Monétaire 2 2 8 5" xfId="2117" xr:uid="{00000000-0005-0000-0000-0000B5090000}"/>
    <cellStyle name="Monétaire 2 2 8 6" xfId="2817" xr:uid="{00000000-0005-0000-0000-0000B6090000}"/>
    <cellStyle name="Monétaire 2 2 8 7" xfId="3517" xr:uid="{00000000-0005-0000-0000-0000B7090000}"/>
    <cellStyle name="Monétaire 2 2 8 8" xfId="4217" xr:uid="{00000000-0005-0000-0000-0000B8090000}"/>
    <cellStyle name="Monétaire 2 2 8 9" xfId="4931" xr:uid="{00000000-0005-0000-0000-0000B9090000}"/>
    <cellStyle name="Monétaire 2 2 9" xfId="119" xr:uid="{00000000-0005-0000-0000-0000BA090000}"/>
    <cellStyle name="Monétaire 2 2 9 10" xfId="6367" xr:uid="{00000000-0005-0000-0000-0000BB090000}"/>
    <cellStyle name="Monétaire 2 2 9 11" xfId="7081" xr:uid="{00000000-0005-0000-0000-0000BC090000}"/>
    <cellStyle name="Monétaire 2 2 9 12" xfId="7795" xr:uid="{00000000-0005-0000-0000-0000BD090000}"/>
    <cellStyle name="Monétaire 2 2 9 13" xfId="8509" xr:uid="{00000000-0005-0000-0000-0000BE090000}"/>
    <cellStyle name="Monétaire 2 2 9 14" xfId="9223" xr:uid="{00000000-0005-0000-0000-0000BF090000}"/>
    <cellStyle name="Monétaire 2 2 9 15" xfId="9937" xr:uid="{00000000-0005-0000-0000-0000C0090000}"/>
    <cellStyle name="Monétaire 2 2 9 16" xfId="10651" xr:uid="{00000000-0005-0000-0000-0000C1090000}"/>
    <cellStyle name="Monétaire 2 2 9 17" xfId="1001" xr:uid="{00000000-0005-0000-0000-0000C2090000}"/>
    <cellStyle name="Monétaire 2 2 9 2" xfId="403" xr:uid="{00000000-0005-0000-0000-0000C3090000}"/>
    <cellStyle name="Monétaire 2 2 9 2 10" xfId="8079" xr:uid="{00000000-0005-0000-0000-0000C4090000}"/>
    <cellStyle name="Monétaire 2 2 9 2 11" xfId="8793" xr:uid="{00000000-0005-0000-0000-0000C5090000}"/>
    <cellStyle name="Monétaire 2 2 9 2 12" xfId="9507" xr:uid="{00000000-0005-0000-0000-0000C6090000}"/>
    <cellStyle name="Monétaire 2 2 9 2 13" xfId="10221" xr:uid="{00000000-0005-0000-0000-0000C7090000}"/>
    <cellStyle name="Monétaire 2 2 9 2 14" xfId="10935" xr:uid="{00000000-0005-0000-0000-0000C8090000}"/>
    <cellStyle name="Monétaire 2 2 9 2 15" xfId="1701" xr:uid="{00000000-0005-0000-0000-0000C9090000}"/>
    <cellStyle name="Monétaire 2 2 9 2 2" xfId="2409" xr:uid="{00000000-0005-0000-0000-0000CA090000}"/>
    <cellStyle name="Monétaire 2 2 9 2 3" xfId="3109" xr:uid="{00000000-0005-0000-0000-0000CB090000}"/>
    <cellStyle name="Monétaire 2 2 9 2 4" xfId="3809" xr:uid="{00000000-0005-0000-0000-0000CC090000}"/>
    <cellStyle name="Monétaire 2 2 9 2 5" xfId="4509" xr:uid="{00000000-0005-0000-0000-0000CD090000}"/>
    <cellStyle name="Monétaire 2 2 9 2 6" xfId="5223" xr:uid="{00000000-0005-0000-0000-0000CE090000}"/>
    <cellStyle name="Monétaire 2 2 9 2 7" xfId="5937" xr:uid="{00000000-0005-0000-0000-0000CF090000}"/>
    <cellStyle name="Monétaire 2 2 9 2 8" xfId="6651" xr:uid="{00000000-0005-0000-0000-0000D0090000}"/>
    <cellStyle name="Monétaire 2 2 9 2 9" xfId="7365" xr:uid="{00000000-0005-0000-0000-0000D1090000}"/>
    <cellStyle name="Monétaire 2 2 9 3" xfId="1417" xr:uid="{00000000-0005-0000-0000-0000D2090000}"/>
    <cellStyle name="Monétaire 2 2 9 4" xfId="2125" xr:uid="{00000000-0005-0000-0000-0000D3090000}"/>
    <cellStyle name="Monétaire 2 2 9 5" xfId="2825" xr:uid="{00000000-0005-0000-0000-0000D4090000}"/>
    <cellStyle name="Monétaire 2 2 9 6" xfId="3525" xr:uid="{00000000-0005-0000-0000-0000D5090000}"/>
    <cellStyle name="Monétaire 2 2 9 7" xfId="4225" xr:uid="{00000000-0005-0000-0000-0000D6090000}"/>
    <cellStyle name="Monétaire 2 2 9 8" xfId="4939" xr:uid="{00000000-0005-0000-0000-0000D7090000}"/>
    <cellStyle name="Monétaire 2 2 9 9" xfId="5653" xr:uid="{00000000-0005-0000-0000-0000D8090000}"/>
    <cellStyle name="Monétaire 2 20" xfId="2005" xr:uid="{00000000-0005-0000-0000-0000D9090000}"/>
    <cellStyle name="Monétaire 2 21" xfId="2013" xr:uid="{00000000-0005-0000-0000-0000DA090000}"/>
    <cellStyle name="Monétaire 2 22" xfId="2713" xr:uid="{00000000-0005-0000-0000-0000DB090000}"/>
    <cellStyle name="Monétaire 2 23" xfId="3413" xr:uid="{00000000-0005-0000-0000-0000DC090000}"/>
    <cellStyle name="Monétaire 2 24" xfId="4113" xr:uid="{00000000-0005-0000-0000-0000DD090000}"/>
    <cellStyle name="Monétaire 2 25" xfId="4827" xr:uid="{00000000-0005-0000-0000-0000DE090000}"/>
    <cellStyle name="Monétaire 2 26" xfId="5541" xr:uid="{00000000-0005-0000-0000-0000DF090000}"/>
    <cellStyle name="Monétaire 2 27" xfId="6255" xr:uid="{00000000-0005-0000-0000-0000E0090000}"/>
    <cellStyle name="Monétaire 2 28" xfId="6969" xr:uid="{00000000-0005-0000-0000-0000E1090000}"/>
    <cellStyle name="Monétaire 2 29" xfId="7683" xr:uid="{00000000-0005-0000-0000-0000E2090000}"/>
    <cellStyle name="Monétaire 2 3" xfId="14" xr:uid="{00000000-0005-0000-0000-0000E3090000}"/>
    <cellStyle name="Monétaire 2 3 10" xfId="130" xr:uid="{00000000-0005-0000-0000-0000E4090000}"/>
    <cellStyle name="Monétaire 2 3 10 10" xfId="7806" xr:uid="{00000000-0005-0000-0000-0000E5090000}"/>
    <cellStyle name="Monétaire 2 3 10 11" xfId="8520" xr:uid="{00000000-0005-0000-0000-0000E6090000}"/>
    <cellStyle name="Monétaire 2 3 10 12" xfId="9234" xr:uid="{00000000-0005-0000-0000-0000E7090000}"/>
    <cellStyle name="Monétaire 2 3 10 13" xfId="9948" xr:uid="{00000000-0005-0000-0000-0000E8090000}"/>
    <cellStyle name="Monétaire 2 3 10 14" xfId="10662" xr:uid="{00000000-0005-0000-0000-0000E9090000}"/>
    <cellStyle name="Monétaire 2 3 10 15" xfId="1428" xr:uid="{00000000-0005-0000-0000-0000EA090000}"/>
    <cellStyle name="Monétaire 2 3 10 2" xfId="2136" xr:uid="{00000000-0005-0000-0000-0000EB090000}"/>
    <cellStyle name="Monétaire 2 3 10 3" xfId="2836" xr:uid="{00000000-0005-0000-0000-0000EC090000}"/>
    <cellStyle name="Monétaire 2 3 10 4" xfId="3536" xr:uid="{00000000-0005-0000-0000-0000ED090000}"/>
    <cellStyle name="Monétaire 2 3 10 5" xfId="4236" xr:uid="{00000000-0005-0000-0000-0000EE090000}"/>
    <cellStyle name="Monétaire 2 3 10 6" xfId="4950" xr:uid="{00000000-0005-0000-0000-0000EF090000}"/>
    <cellStyle name="Monétaire 2 3 10 7" xfId="5664" xr:uid="{00000000-0005-0000-0000-0000F0090000}"/>
    <cellStyle name="Monétaire 2 3 10 8" xfId="6378" xr:uid="{00000000-0005-0000-0000-0000F1090000}"/>
    <cellStyle name="Monétaire 2 3 10 9" xfId="7092" xr:uid="{00000000-0005-0000-0000-0000F2090000}"/>
    <cellStyle name="Monétaire 2 3 11" xfId="713" xr:uid="{00000000-0005-0000-0000-0000F3090000}"/>
    <cellStyle name="Monétaire 2 3 11 10" xfId="10531" xr:uid="{00000000-0005-0000-0000-0000F4090000}"/>
    <cellStyle name="Monétaire 2 3 11 11" xfId="11245" xr:uid="{00000000-0005-0000-0000-0000F5090000}"/>
    <cellStyle name="Monétaire 2 3 11 12" xfId="1312" xr:uid="{00000000-0005-0000-0000-0000F6090000}"/>
    <cellStyle name="Monétaire 2 3 11 2" xfId="4819" xr:uid="{00000000-0005-0000-0000-0000F7090000}"/>
    <cellStyle name="Monétaire 2 3 11 3" xfId="5533" xr:uid="{00000000-0005-0000-0000-0000F8090000}"/>
    <cellStyle name="Monétaire 2 3 11 4" xfId="6247" xr:uid="{00000000-0005-0000-0000-0000F9090000}"/>
    <cellStyle name="Monétaire 2 3 11 5" xfId="6961" xr:uid="{00000000-0005-0000-0000-0000FA090000}"/>
    <cellStyle name="Monétaire 2 3 11 6" xfId="7675" xr:uid="{00000000-0005-0000-0000-0000FB090000}"/>
    <cellStyle name="Monétaire 2 3 11 7" xfId="8389" xr:uid="{00000000-0005-0000-0000-0000FC090000}"/>
    <cellStyle name="Monétaire 2 3 11 8" xfId="9103" xr:uid="{00000000-0005-0000-0000-0000FD090000}"/>
    <cellStyle name="Monétaire 2 3 11 9" xfId="9817" xr:uid="{00000000-0005-0000-0000-0000FE090000}"/>
    <cellStyle name="Monétaire 2 3 12" xfId="2020" xr:uid="{00000000-0005-0000-0000-0000FF090000}"/>
    <cellStyle name="Monétaire 2 3 13" xfId="2720" xr:uid="{00000000-0005-0000-0000-0000000A0000}"/>
    <cellStyle name="Monétaire 2 3 14" xfId="3420" xr:uid="{00000000-0005-0000-0000-0000010A0000}"/>
    <cellStyle name="Monétaire 2 3 15" xfId="4120" xr:uid="{00000000-0005-0000-0000-0000020A0000}"/>
    <cellStyle name="Monétaire 2 3 16" xfId="4834" xr:uid="{00000000-0005-0000-0000-0000030A0000}"/>
    <cellStyle name="Monétaire 2 3 17" xfId="5548" xr:uid="{00000000-0005-0000-0000-0000040A0000}"/>
    <cellStyle name="Monétaire 2 3 18" xfId="6262" xr:uid="{00000000-0005-0000-0000-0000050A0000}"/>
    <cellStyle name="Monétaire 2 3 19" xfId="6976" xr:uid="{00000000-0005-0000-0000-0000060A0000}"/>
    <cellStyle name="Monétaire 2 3 2" xfId="46" xr:uid="{00000000-0005-0000-0000-0000070A0000}"/>
    <cellStyle name="Monétaire 2 3 2 10" xfId="2752" xr:uid="{00000000-0005-0000-0000-0000080A0000}"/>
    <cellStyle name="Monétaire 2 3 2 11" xfId="3452" xr:uid="{00000000-0005-0000-0000-0000090A0000}"/>
    <cellStyle name="Monétaire 2 3 2 12" xfId="4152" xr:uid="{00000000-0005-0000-0000-00000A0A0000}"/>
    <cellStyle name="Monétaire 2 3 2 13" xfId="4866" xr:uid="{00000000-0005-0000-0000-00000B0A0000}"/>
    <cellStyle name="Monétaire 2 3 2 14" xfId="5580" xr:uid="{00000000-0005-0000-0000-00000C0A0000}"/>
    <cellStyle name="Monétaire 2 3 2 15" xfId="6294" xr:uid="{00000000-0005-0000-0000-00000D0A0000}"/>
    <cellStyle name="Monétaire 2 3 2 16" xfId="7008" xr:uid="{00000000-0005-0000-0000-00000E0A0000}"/>
    <cellStyle name="Monétaire 2 3 2 17" xfId="7722" xr:uid="{00000000-0005-0000-0000-00000F0A0000}"/>
    <cellStyle name="Monétaire 2 3 2 18" xfId="8436" xr:uid="{00000000-0005-0000-0000-0000100A0000}"/>
    <cellStyle name="Monétaire 2 3 2 19" xfId="9150" xr:uid="{00000000-0005-0000-0000-0000110A0000}"/>
    <cellStyle name="Monétaire 2 3 2 2" xfId="246" xr:uid="{00000000-0005-0000-0000-0000120A0000}"/>
    <cellStyle name="Monétaire 2 3 2 2 10" xfId="7208" xr:uid="{00000000-0005-0000-0000-0000130A0000}"/>
    <cellStyle name="Monétaire 2 3 2 2 11" xfId="7922" xr:uid="{00000000-0005-0000-0000-0000140A0000}"/>
    <cellStyle name="Monétaire 2 3 2 2 12" xfId="8636" xr:uid="{00000000-0005-0000-0000-0000150A0000}"/>
    <cellStyle name="Monétaire 2 3 2 2 13" xfId="9350" xr:uid="{00000000-0005-0000-0000-0000160A0000}"/>
    <cellStyle name="Monétaire 2 3 2 2 14" xfId="10064" xr:uid="{00000000-0005-0000-0000-0000170A0000}"/>
    <cellStyle name="Monétaire 2 3 2 2 15" xfId="10778" xr:uid="{00000000-0005-0000-0000-0000180A0000}"/>
    <cellStyle name="Monétaire 2 3 2 2 16" xfId="844" xr:uid="{00000000-0005-0000-0000-0000190A0000}"/>
    <cellStyle name="Monétaire 2 3 2 2 2" xfId="1544" xr:uid="{00000000-0005-0000-0000-00001A0A0000}"/>
    <cellStyle name="Monétaire 2 3 2 2 3" xfId="2252" xr:uid="{00000000-0005-0000-0000-00001B0A0000}"/>
    <cellStyle name="Monétaire 2 3 2 2 4" xfId="2952" xr:uid="{00000000-0005-0000-0000-00001C0A0000}"/>
    <cellStyle name="Monétaire 2 3 2 2 5" xfId="3652" xr:uid="{00000000-0005-0000-0000-00001D0A0000}"/>
    <cellStyle name="Monétaire 2 3 2 2 6" xfId="4352" xr:uid="{00000000-0005-0000-0000-00001E0A0000}"/>
    <cellStyle name="Monétaire 2 3 2 2 7" xfId="5066" xr:uid="{00000000-0005-0000-0000-00001F0A0000}"/>
    <cellStyle name="Monétaire 2 3 2 2 8" xfId="5780" xr:uid="{00000000-0005-0000-0000-0000200A0000}"/>
    <cellStyle name="Monétaire 2 3 2 2 9" xfId="6494" xr:uid="{00000000-0005-0000-0000-0000210A0000}"/>
    <cellStyle name="Monétaire 2 3 2 20" xfId="9864" xr:uid="{00000000-0005-0000-0000-0000220A0000}"/>
    <cellStyle name="Monétaire 2 3 2 21" xfId="10578" xr:uid="{00000000-0005-0000-0000-0000230A0000}"/>
    <cellStyle name="Monétaire 2 3 2 22" xfId="760" xr:uid="{00000000-0005-0000-0000-0000240A0000}"/>
    <cellStyle name="Monétaire 2 3 2 3" xfId="338" xr:uid="{00000000-0005-0000-0000-0000250A0000}"/>
    <cellStyle name="Monétaire 2 3 2 3 10" xfId="7300" xr:uid="{00000000-0005-0000-0000-0000260A0000}"/>
    <cellStyle name="Monétaire 2 3 2 3 11" xfId="8014" xr:uid="{00000000-0005-0000-0000-0000270A0000}"/>
    <cellStyle name="Monétaire 2 3 2 3 12" xfId="8728" xr:uid="{00000000-0005-0000-0000-0000280A0000}"/>
    <cellStyle name="Monétaire 2 3 2 3 13" xfId="9442" xr:uid="{00000000-0005-0000-0000-0000290A0000}"/>
    <cellStyle name="Monétaire 2 3 2 3 14" xfId="10156" xr:uid="{00000000-0005-0000-0000-00002A0A0000}"/>
    <cellStyle name="Monétaire 2 3 2 3 15" xfId="10870" xr:uid="{00000000-0005-0000-0000-00002B0A0000}"/>
    <cellStyle name="Monétaire 2 3 2 3 16" xfId="936" xr:uid="{00000000-0005-0000-0000-00002C0A0000}"/>
    <cellStyle name="Monétaire 2 3 2 3 2" xfId="1636" xr:uid="{00000000-0005-0000-0000-00002D0A0000}"/>
    <cellStyle name="Monétaire 2 3 2 3 3" xfId="2344" xr:uid="{00000000-0005-0000-0000-00002E0A0000}"/>
    <cellStyle name="Monétaire 2 3 2 3 4" xfId="3044" xr:uid="{00000000-0005-0000-0000-00002F0A0000}"/>
    <cellStyle name="Monétaire 2 3 2 3 5" xfId="3744" xr:uid="{00000000-0005-0000-0000-0000300A0000}"/>
    <cellStyle name="Monétaire 2 3 2 3 6" xfId="4444" xr:uid="{00000000-0005-0000-0000-0000310A0000}"/>
    <cellStyle name="Monétaire 2 3 2 3 7" xfId="5158" xr:uid="{00000000-0005-0000-0000-0000320A0000}"/>
    <cellStyle name="Monétaire 2 3 2 3 8" xfId="5872" xr:uid="{00000000-0005-0000-0000-0000330A0000}"/>
    <cellStyle name="Monétaire 2 3 2 3 9" xfId="6586" xr:uid="{00000000-0005-0000-0000-0000340A0000}"/>
    <cellStyle name="Monétaire 2 3 2 4" xfId="438" xr:uid="{00000000-0005-0000-0000-0000350A0000}"/>
    <cellStyle name="Monétaire 2 3 2 4 10" xfId="7400" xr:uid="{00000000-0005-0000-0000-0000360A0000}"/>
    <cellStyle name="Monétaire 2 3 2 4 11" xfId="8114" xr:uid="{00000000-0005-0000-0000-0000370A0000}"/>
    <cellStyle name="Monétaire 2 3 2 4 12" xfId="8828" xr:uid="{00000000-0005-0000-0000-0000380A0000}"/>
    <cellStyle name="Monétaire 2 3 2 4 13" xfId="9542" xr:uid="{00000000-0005-0000-0000-0000390A0000}"/>
    <cellStyle name="Monétaire 2 3 2 4 14" xfId="10256" xr:uid="{00000000-0005-0000-0000-00003A0A0000}"/>
    <cellStyle name="Monétaire 2 3 2 4 15" xfId="10970" xr:uid="{00000000-0005-0000-0000-00003B0A0000}"/>
    <cellStyle name="Monétaire 2 3 2 4 16" xfId="1036" xr:uid="{00000000-0005-0000-0000-00003C0A0000}"/>
    <cellStyle name="Monétaire 2 3 2 4 2" xfId="1736" xr:uid="{00000000-0005-0000-0000-00003D0A0000}"/>
    <cellStyle name="Monétaire 2 3 2 4 3" xfId="2444" xr:uid="{00000000-0005-0000-0000-00003E0A0000}"/>
    <cellStyle name="Monétaire 2 3 2 4 4" xfId="3144" xr:uid="{00000000-0005-0000-0000-00003F0A0000}"/>
    <cellStyle name="Monétaire 2 3 2 4 5" xfId="3844" xr:uid="{00000000-0005-0000-0000-0000400A0000}"/>
    <cellStyle name="Monétaire 2 3 2 4 6" xfId="4544" xr:uid="{00000000-0005-0000-0000-0000410A0000}"/>
    <cellStyle name="Monétaire 2 3 2 4 7" xfId="5258" xr:uid="{00000000-0005-0000-0000-0000420A0000}"/>
    <cellStyle name="Monétaire 2 3 2 4 8" xfId="5972" xr:uid="{00000000-0005-0000-0000-0000430A0000}"/>
    <cellStyle name="Monétaire 2 3 2 4 9" xfId="6686" xr:uid="{00000000-0005-0000-0000-0000440A0000}"/>
    <cellStyle name="Monétaire 2 3 2 5" xfId="538" xr:uid="{00000000-0005-0000-0000-0000450A0000}"/>
    <cellStyle name="Monétaire 2 3 2 5 10" xfId="7500" xr:uid="{00000000-0005-0000-0000-0000460A0000}"/>
    <cellStyle name="Monétaire 2 3 2 5 11" xfId="8214" xr:uid="{00000000-0005-0000-0000-0000470A0000}"/>
    <cellStyle name="Monétaire 2 3 2 5 12" xfId="8928" xr:uid="{00000000-0005-0000-0000-0000480A0000}"/>
    <cellStyle name="Monétaire 2 3 2 5 13" xfId="9642" xr:uid="{00000000-0005-0000-0000-0000490A0000}"/>
    <cellStyle name="Monétaire 2 3 2 5 14" xfId="10356" xr:uid="{00000000-0005-0000-0000-00004A0A0000}"/>
    <cellStyle name="Monétaire 2 3 2 5 15" xfId="11070" xr:uid="{00000000-0005-0000-0000-00004B0A0000}"/>
    <cellStyle name="Monétaire 2 3 2 5 16" xfId="1136" xr:uid="{00000000-0005-0000-0000-00004C0A0000}"/>
    <cellStyle name="Monétaire 2 3 2 5 2" xfId="1836" xr:uid="{00000000-0005-0000-0000-00004D0A0000}"/>
    <cellStyle name="Monétaire 2 3 2 5 3" xfId="2544" xr:uid="{00000000-0005-0000-0000-00004E0A0000}"/>
    <cellStyle name="Monétaire 2 3 2 5 4" xfId="3244" xr:uid="{00000000-0005-0000-0000-00004F0A0000}"/>
    <cellStyle name="Monétaire 2 3 2 5 5" xfId="3944" xr:uid="{00000000-0005-0000-0000-0000500A0000}"/>
    <cellStyle name="Monétaire 2 3 2 5 6" xfId="4644" xr:uid="{00000000-0005-0000-0000-0000510A0000}"/>
    <cellStyle name="Monétaire 2 3 2 5 7" xfId="5358" xr:uid="{00000000-0005-0000-0000-0000520A0000}"/>
    <cellStyle name="Monétaire 2 3 2 5 8" xfId="6072" xr:uid="{00000000-0005-0000-0000-0000530A0000}"/>
    <cellStyle name="Monétaire 2 3 2 5 9" xfId="6786" xr:uid="{00000000-0005-0000-0000-0000540A0000}"/>
    <cellStyle name="Monétaire 2 3 2 6" xfId="638" xr:uid="{00000000-0005-0000-0000-0000550A0000}"/>
    <cellStyle name="Monétaire 2 3 2 6 10" xfId="7600" xr:uid="{00000000-0005-0000-0000-0000560A0000}"/>
    <cellStyle name="Monétaire 2 3 2 6 11" xfId="8314" xr:uid="{00000000-0005-0000-0000-0000570A0000}"/>
    <cellStyle name="Monétaire 2 3 2 6 12" xfId="9028" xr:uid="{00000000-0005-0000-0000-0000580A0000}"/>
    <cellStyle name="Monétaire 2 3 2 6 13" xfId="9742" xr:uid="{00000000-0005-0000-0000-0000590A0000}"/>
    <cellStyle name="Monétaire 2 3 2 6 14" xfId="10456" xr:uid="{00000000-0005-0000-0000-00005A0A0000}"/>
    <cellStyle name="Monétaire 2 3 2 6 15" xfId="11170" xr:uid="{00000000-0005-0000-0000-00005B0A0000}"/>
    <cellStyle name="Monétaire 2 3 2 6 16" xfId="1236" xr:uid="{00000000-0005-0000-0000-00005C0A0000}"/>
    <cellStyle name="Monétaire 2 3 2 6 2" xfId="1936" xr:uid="{00000000-0005-0000-0000-00005D0A0000}"/>
    <cellStyle name="Monétaire 2 3 2 6 3" xfId="2644" xr:uid="{00000000-0005-0000-0000-00005E0A0000}"/>
    <cellStyle name="Monétaire 2 3 2 6 4" xfId="3344" xr:uid="{00000000-0005-0000-0000-00005F0A0000}"/>
    <cellStyle name="Monétaire 2 3 2 6 5" xfId="4044" xr:uid="{00000000-0005-0000-0000-0000600A0000}"/>
    <cellStyle name="Monétaire 2 3 2 6 6" xfId="4744" xr:uid="{00000000-0005-0000-0000-0000610A0000}"/>
    <cellStyle name="Monétaire 2 3 2 6 7" xfId="5458" xr:uid="{00000000-0005-0000-0000-0000620A0000}"/>
    <cellStyle name="Monétaire 2 3 2 6 8" xfId="6172" xr:uid="{00000000-0005-0000-0000-0000630A0000}"/>
    <cellStyle name="Monétaire 2 3 2 6 9" xfId="6886" xr:uid="{00000000-0005-0000-0000-0000640A0000}"/>
    <cellStyle name="Monétaire 2 3 2 7" xfId="162" xr:uid="{00000000-0005-0000-0000-0000650A0000}"/>
    <cellStyle name="Monétaire 2 3 2 7 10" xfId="7838" xr:uid="{00000000-0005-0000-0000-0000660A0000}"/>
    <cellStyle name="Monétaire 2 3 2 7 11" xfId="8552" xr:uid="{00000000-0005-0000-0000-0000670A0000}"/>
    <cellStyle name="Monétaire 2 3 2 7 12" xfId="9266" xr:uid="{00000000-0005-0000-0000-0000680A0000}"/>
    <cellStyle name="Monétaire 2 3 2 7 13" xfId="9980" xr:uid="{00000000-0005-0000-0000-0000690A0000}"/>
    <cellStyle name="Monétaire 2 3 2 7 14" xfId="10694" xr:uid="{00000000-0005-0000-0000-00006A0A0000}"/>
    <cellStyle name="Monétaire 2 3 2 7 15" xfId="1460" xr:uid="{00000000-0005-0000-0000-00006B0A0000}"/>
    <cellStyle name="Monétaire 2 3 2 7 2" xfId="2168" xr:uid="{00000000-0005-0000-0000-00006C0A0000}"/>
    <cellStyle name="Monétaire 2 3 2 7 3" xfId="2868" xr:uid="{00000000-0005-0000-0000-00006D0A0000}"/>
    <cellStyle name="Monétaire 2 3 2 7 4" xfId="3568" xr:uid="{00000000-0005-0000-0000-00006E0A0000}"/>
    <cellStyle name="Monétaire 2 3 2 7 5" xfId="4268" xr:uid="{00000000-0005-0000-0000-00006F0A0000}"/>
    <cellStyle name="Monétaire 2 3 2 7 6" xfId="4982" xr:uid="{00000000-0005-0000-0000-0000700A0000}"/>
    <cellStyle name="Monétaire 2 3 2 7 7" xfId="5696" xr:uid="{00000000-0005-0000-0000-0000710A0000}"/>
    <cellStyle name="Monétaire 2 3 2 7 8" xfId="6410" xr:uid="{00000000-0005-0000-0000-0000720A0000}"/>
    <cellStyle name="Monétaire 2 3 2 7 9" xfId="7124" xr:uid="{00000000-0005-0000-0000-0000730A0000}"/>
    <cellStyle name="Monétaire 2 3 2 8" xfId="1344" xr:uid="{00000000-0005-0000-0000-0000740A0000}"/>
    <cellStyle name="Monétaire 2 3 2 9" xfId="2052" xr:uid="{00000000-0005-0000-0000-0000750A0000}"/>
    <cellStyle name="Monétaire 2 3 20" xfId="7690" xr:uid="{00000000-0005-0000-0000-0000760A0000}"/>
    <cellStyle name="Monétaire 2 3 21" xfId="8404" xr:uid="{00000000-0005-0000-0000-0000770A0000}"/>
    <cellStyle name="Monétaire 2 3 22" xfId="9118" xr:uid="{00000000-0005-0000-0000-0000780A0000}"/>
    <cellStyle name="Monétaire 2 3 23" xfId="9832" xr:uid="{00000000-0005-0000-0000-0000790A0000}"/>
    <cellStyle name="Monétaire 2 3 24" xfId="10546" xr:uid="{00000000-0005-0000-0000-00007A0A0000}"/>
    <cellStyle name="Monétaire 2 3 25" xfId="728" xr:uid="{00000000-0005-0000-0000-00007B0A0000}"/>
    <cellStyle name="Monétaire 2 3 3" xfId="60" xr:uid="{00000000-0005-0000-0000-00007C0A0000}"/>
    <cellStyle name="Monétaire 2 3 3 10" xfId="2766" xr:uid="{00000000-0005-0000-0000-00007D0A0000}"/>
    <cellStyle name="Monétaire 2 3 3 11" xfId="3466" xr:uid="{00000000-0005-0000-0000-00007E0A0000}"/>
    <cellStyle name="Monétaire 2 3 3 12" xfId="4166" xr:uid="{00000000-0005-0000-0000-00007F0A0000}"/>
    <cellStyle name="Monétaire 2 3 3 13" xfId="4880" xr:uid="{00000000-0005-0000-0000-0000800A0000}"/>
    <cellStyle name="Monétaire 2 3 3 14" xfId="5594" xr:uid="{00000000-0005-0000-0000-0000810A0000}"/>
    <cellStyle name="Monétaire 2 3 3 15" xfId="6308" xr:uid="{00000000-0005-0000-0000-0000820A0000}"/>
    <cellStyle name="Monétaire 2 3 3 16" xfId="7022" xr:uid="{00000000-0005-0000-0000-0000830A0000}"/>
    <cellStyle name="Monétaire 2 3 3 17" xfId="7736" xr:uid="{00000000-0005-0000-0000-0000840A0000}"/>
    <cellStyle name="Monétaire 2 3 3 18" xfId="8450" xr:uid="{00000000-0005-0000-0000-0000850A0000}"/>
    <cellStyle name="Monétaire 2 3 3 19" xfId="9164" xr:uid="{00000000-0005-0000-0000-0000860A0000}"/>
    <cellStyle name="Monétaire 2 3 3 2" xfId="260" xr:uid="{00000000-0005-0000-0000-0000870A0000}"/>
    <cellStyle name="Monétaire 2 3 3 2 10" xfId="7222" xr:uid="{00000000-0005-0000-0000-0000880A0000}"/>
    <cellStyle name="Monétaire 2 3 3 2 11" xfId="7936" xr:uid="{00000000-0005-0000-0000-0000890A0000}"/>
    <cellStyle name="Monétaire 2 3 3 2 12" xfId="8650" xr:uid="{00000000-0005-0000-0000-00008A0A0000}"/>
    <cellStyle name="Monétaire 2 3 3 2 13" xfId="9364" xr:uid="{00000000-0005-0000-0000-00008B0A0000}"/>
    <cellStyle name="Monétaire 2 3 3 2 14" xfId="10078" xr:uid="{00000000-0005-0000-0000-00008C0A0000}"/>
    <cellStyle name="Monétaire 2 3 3 2 15" xfId="10792" xr:uid="{00000000-0005-0000-0000-00008D0A0000}"/>
    <cellStyle name="Monétaire 2 3 3 2 16" xfId="858" xr:uid="{00000000-0005-0000-0000-00008E0A0000}"/>
    <cellStyle name="Monétaire 2 3 3 2 2" xfId="1558" xr:uid="{00000000-0005-0000-0000-00008F0A0000}"/>
    <cellStyle name="Monétaire 2 3 3 2 3" xfId="2266" xr:uid="{00000000-0005-0000-0000-0000900A0000}"/>
    <cellStyle name="Monétaire 2 3 3 2 4" xfId="2966" xr:uid="{00000000-0005-0000-0000-0000910A0000}"/>
    <cellStyle name="Monétaire 2 3 3 2 5" xfId="3666" xr:uid="{00000000-0005-0000-0000-0000920A0000}"/>
    <cellStyle name="Monétaire 2 3 3 2 6" xfId="4366" xr:uid="{00000000-0005-0000-0000-0000930A0000}"/>
    <cellStyle name="Monétaire 2 3 3 2 7" xfId="5080" xr:uid="{00000000-0005-0000-0000-0000940A0000}"/>
    <cellStyle name="Monétaire 2 3 3 2 8" xfId="5794" xr:uid="{00000000-0005-0000-0000-0000950A0000}"/>
    <cellStyle name="Monétaire 2 3 3 2 9" xfId="6508" xr:uid="{00000000-0005-0000-0000-0000960A0000}"/>
    <cellStyle name="Monétaire 2 3 3 20" xfId="9878" xr:uid="{00000000-0005-0000-0000-0000970A0000}"/>
    <cellStyle name="Monétaire 2 3 3 21" xfId="10592" xr:uid="{00000000-0005-0000-0000-0000980A0000}"/>
    <cellStyle name="Monétaire 2 3 3 22" xfId="774" xr:uid="{00000000-0005-0000-0000-0000990A0000}"/>
    <cellStyle name="Monétaire 2 3 3 3" xfId="352" xr:uid="{00000000-0005-0000-0000-00009A0A0000}"/>
    <cellStyle name="Monétaire 2 3 3 3 10" xfId="7314" xr:uid="{00000000-0005-0000-0000-00009B0A0000}"/>
    <cellStyle name="Monétaire 2 3 3 3 11" xfId="8028" xr:uid="{00000000-0005-0000-0000-00009C0A0000}"/>
    <cellStyle name="Monétaire 2 3 3 3 12" xfId="8742" xr:uid="{00000000-0005-0000-0000-00009D0A0000}"/>
    <cellStyle name="Monétaire 2 3 3 3 13" xfId="9456" xr:uid="{00000000-0005-0000-0000-00009E0A0000}"/>
    <cellStyle name="Monétaire 2 3 3 3 14" xfId="10170" xr:uid="{00000000-0005-0000-0000-00009F0A0000}"/>
    <cellStyle name="Monétaire 2 3 3 3 15" xfId="10884" xr:uid="{00000000-0005-0000-0000-0000A00A0000}"/>
    <cellStyle name="Monétaire 2 3 3 3 16" xfId="950" xr:uid="{00000000-0005-0000-0000-0000A10A0000}"/>
    <cellStyle name="Monétaire 2 3 3 3 2" xfId="1650" xr:uid="{00000000-0005-0000-0000-0000A20A0000}"/>
    <cellStyle name="Monétaire 2 3 3 3 3" xfId="2358" xr:uid="{00000000-0005-0000-0000-0000A30A0000}"/>
    <cellStyle name="Monétaire 2 3 3 3 4" xfId="3058" xr:uid="{00000000-0005-0000-0000-0000A40A0000}"/>
    <cellStyle name="Monétaire 2 3 3 3 5" xfId="3758" xr:uid="{00000000-0005-0000-0000-0000A50A0000}"/>
    <cellStyle name="Monétaire 2 3 3 3 6" xfId="4458" xr:uid="{00000000-0005-0000-0000-0000A60A0000}"/>
    <cellStyle name="Monétaire 2 3 3 3 7" xfId="5172" xr:uid="{00000000-0005-0000-0000-0000A70A0000}"/>
    <cellStyle name="Monétaire 2 3 3 3 8" xfId="5886" xr:uid="{00000000-0005-0000-0000-0000A80A0000}"/>
    <cellStyle name="Monétaire 2 3 3 3 9" xfId="6600" xr:uid="{00000000-0005-0000-0000-0000A90A0000}"/>
    <cellStyle name="Monétaire 2 3 3 4" xfId="452" xr:uid="{00000000-0005-0000-0000-0000AA0A0000}"/>
    <cellStyle name="Monétaire 2 3 3 4 10" xfId="7414" xr:uid="{00000000-0005-0000-0000-0000AB0A0000}"/>
    <cellStyle name="Monétaire 2 3 3 4 11" xfId="8128" xr:uid="{00000000-0005-0000-0000-0000AC0A0000}"/>
    <cellStyle name="Monétaire 2 3 3 4 12" xfId="8842" xr:uid="{00000000-0005-0000-0000-0000AD0A0000}"/>
    <cellStyle name="Monétaire 2 3 3 4 13" xfId="9556" xr:uid="{00000000-0005-0000-0000-0000AE0A0000}"/>
    <cellStyle name="Monétaire 2 3 3 4 14" xfId="10270" xr:uid="{00000000-0005-0000-0000-0000AF0A0000}"/>
    <cellStyle name="Monétaire 2 3 3 4 15" xfId="10984" xr:uid="{00000000-0005-0000-0000-0000B00A0000}"/>
    <cellStyle name="Monétaire 2 3 3 4 16" xfId="1050" xr:uid="{00000000-0005-0000-0000-0000B10A0000}"/>
    <cellStyle name="Monétaire 2 3 3 4 2" xfId="1750" xr:uid="{00000000-0005-0000-0000-0000B20A0000}"/>
    <cellStyle name="Monétaire 2 3 3 4 3" xfId="2458" xr:uid="{00000000-0005-0000-0000-0000B30A0000}"/>
    <cellStyle name="Monétaire 2 3 3 4 4" xfId="3158" xr:uid="{00000000-0005-0000-0000-0000B40A0000}"/>
    <cellStyle name="Monétaire 2 3 3 4 5" xfId="3858" xr:uid="{00000000-0005-0000-0000-0000B50A0000}"/>
    <cellStyle name="Monétaire 2 3 3 4 6" xfId="4558" xr:uid="{00000000-0005-0000-0000-0000B60A0000}"/>
    <cellStyle name="Monétaire 2 3 3 4 7" xfId="5272" xr:uid="{00000000-0005-0000-0000-0000B70A0000}"/>
    <cellStyle name="Monétaire 2 3 3 4 8" xfId="5986" xr:uid="{00000000-0005-0000-0000-0000B80A0000}"/>
    <cellStyle name="Monétaire 2 3 3 4 9" xfId="6700" xr:uid="{00000000-0005-0000-0000-0000B90A0000}"/>
    <cellStyle name="Monétaire 2 3 3 5" xfId="552" xr:uid="{00000000-0005-0000-0000-0000BA0A0000}"/>
    <cellStyle name="Monétaire 2 3 3 5 10" xfId="7514" xr:uid="{00000000-0005-0000-0000-0000BB0A0000}"/>
    <cellStyle name="Monétaire 2 3 3 5 11" xfId="8228" xr:uid="{00000000-0005-0000-0000-0000BC0A0000}"/>
    <cellStyle name="Monétaire 2 3 3 5 12" xfId="8942" xr:uid="{00000000-0005-0000-0000-0000BD0A0000}"/>
    <cellStyle name="Monétaire 2 3 3 5 13" xfId="9656" xr:uid="{00000000-0005-0000-0000-0000BE0A0000}"/>
    <cellStyle name="Monétaire 2 3 3 5 14" xfId="10370" xr:uid="{00000000-0005-0000-0000-0000BF0A0000}"/>
    <cellStyle name="Monétaire 2 3 3 5 15" xfId="11084" xr:uid="{00000000-0005-0000-0000-0000C00A0000}"/>
    <cellStyle name="Monétaire 2 3 3 5 16" xfId="1150" xr:uid="{00000000-0005-0000-0000-0000C10A0000}"/>
    <cellStyle name="Monétaire 2 3 3 5 2" xfId="1850" xr:uid="{00000000-0005-0000-0000-0000C20A0000}"/>
    <cellStyle name="Monétaire 2 3 3 5 3" xfId="2558" xr:uid="{00000000-0005-0000-0000-0000C30A0000}"/>
    <cellStyle name="Monétaire 2 3 3 5 4" xfId="3258" xr:uid="{00000000-0005-0000-0000-0000C40A0000}"/>
    <cellStyle name="Monétaire 2 3 3 5 5" xfId="3958" xr:uid="{00000000-0005-0000-0000-0000C50A0000}"/>
    <cellStyle name="Monétaire 2 3 3 5 6" xfId="4658" xr:uid="{00000000-0005-0000-0000-0000C60A0000}"/>
    <cellStyle name="Monétaire 2 3 3 5 7" xfId="5372" xr:uid="{00000000-0005-0000-0000-0000C70A0000}"/>
    <cellStyle name="Monétaire 2 3 3 5 8" xfId="6086" xr:uid="{00000000-0005-0000-0000-0000C80A0000}"/>
    <cellStyle name="Monétaire 2 3 3 5 9" xfId="6800" xr:uid="{00000000-0005-0000-0000-0000C90A0000}"/>
    <cellStyle name="Monétaire 2 3 3 6" xfId="652" xr:uid="{00000000-0005-0000-0000-0000CA0A0000}"/>
    <cellStyle name="Monétaire 2 3 3 6 10" xfId="7614" xr:uid="{00000000-0005-0000-0000-0000CB0A0000}"/>
    <cellStyle name="Monétaire 2 3 3 6 11" xfId="8328" xr:uid="{00000000-0005-0000-0000-0000CC0A0000}"/>
    <cellStyle name="Monétaire 2 3 3 6 12" xfId="9042" xr:uid="{00000000-0005-0000-0000-0000CD0A0000}"/>
    <cellStyle name="Monétaire 2 3 3 6 13" xfId="9756" xr:uid="{00000000-0005-0000-0000-0000CE0A0000}"/>
    <cellStyle name="Monétaire 2 3 3 6 14" xfId="10470" xr:uid="{00000000-0005-0000-0000-0000CF0A0000}"/>
    <cellStyle name="Monétaire 2 3 3 6 15" xfId="11184" xr:uid="{00000000-0005-0000-0000-0000D00A0000}"/>
    <cellStyle name="Monétaire 2 3 3 6 16" xfId="1250" xr:uid="{00000000-0005-0000-0000-0000D10A0000}"/>
    <cellStyle name="Monétaire 2 3 3 6 2" xfId="1950" xr:uid="{00000000-0005-0000-0000-0000D20A0000}"/>
    <cellStyle name="Monétaire 2 3 3 6 3" xfId="2658" xr:uid="{00000000-0005-0000-0000-0000D30A0000}"/>
    <cellStyle name="Monétaire 2 3 3 6 4" xfId="3358" xr:uid="{00000000-0005-0000-0000-0000D40A0000}"/>
    <cellStyle name="Monétaire 2 3 3 6 5" xfId="4058" xr:uid="{00000000-0005-0000-0000-0000D50A0000}"/>
    <cellStyle name="Monétaire 2 3 3 6 6" xfId="4758" xr:uid="{00000000-0005-0000-0000-0000D60A0000}"/>
    <cellStyle name="Monétaire 2 3 3 6 7" xfId="5472" xr:uid="{00000000-0005-0000-0000-0000D70A0000}"/>
    <cellStyle name="Monétaire 2 3 3 6 8" xfId="6186" xr:uid="{00000000-0005-0000-0000-0000D80A0000}"/>
    <cellStyle name="Monétaire 2 3 3 6 9" xfId="6900" xr:uid="{00000000-0005-0000-0000-0000D90A0000}"/>
    <cellStyle name="Monétaire 2 3 3 7" xfId="176" xr:uid="{00000000-0005-0000-0000-0000DA0A0000}"/>
    <cellStyle name="Monétaire 2 3 3 7 10" xfId="7852" xr:uid="{00000000-0005-0000-0000-0000DB0A0000}"/>
    <cellStyle name="Monétaire 2 3 3 7 11" xfId="8566" xr:uid="{00000000-0005-0000-0000-0000DC0A0000}"/>
    <cellStyle name="Monétaire 2 3 3 7 12" xfId="9280" xr:uid="{00000000-0005-0000-0000-0000DD0A0000}"/>
    <cellStyle name="Monétaire 2 3 3 7 13" xfId="9994" xr:uid="{00000000-0005-0000-0000-0000DE0A0000}"/>
    <cellStyle name="Monétaire 2 3 3 7 14" xfId="10708" xr:uid="{00000000-0005-0000-0000-0000DF0A0000}"/>
    <cellStyle name="Monétaire 2 3 3 7 15" xfId="1474" xr:uid="{00000000-0005-0000-0000-0000E00A0000}"/>
    <cellStyle name="Monétaire 2 3 3 7 2" xfId="2182" xr:uid="{00000000-0005-0000-0000-0000E10A0000}"/>
    <cellStyle name="Monétaire 2 3 3 7 3" xfId="2882" xr:uid="{00000000-0005-0000-0000-0000E20A0000}"/>
    <cellStyle name="Monétaire 2 3 3 7 4" xfId="3582" xr:uid="{00000000-0005-0000-0000-0000E30A0000}"/>
    <cellStyle name="Monétaire 2 3 3 7 5" xfId="4282" xr:uid="{00000000-0005-0000-0000-0000E40A0000}"/>
    <cellStyle name="Monétaire 2 3 3 7 6" xfId="4996" xr:uid="{00000000-0005-0000-0000-0000E50A0000}"/>
    <cellStyle name="Monétaire 2 3 3 7 7" xfId="5710" xr:uid="{00000000-0005-0000-0000-0000E60A0000}"/>
    <cellStyle name="Monétaire 2 3 3 7 8" xfId="6424" xr:uid="{00000000-0005-0000-0000-0000E70A0000}"/>
    <cellStyle name="Monétaire 2 3 3 7 9" xfId="7138" xr:uid="{00000000-0005-0000-0000-0000E80A0000}"/>
    <cellStyle name="Monétaire 2 3 3 8" xfId="1358" xr:uid="{00000000-0005-0000-0000-0000E90A0000}"/>
    <cellStyle name="Monétaire 2 3 3 9" xfId="2066" xr:uid="{00000000-0005-0000-0000-0000EA0A0000}"/>
    <cellStyle name="Monétaire 2 3 4" xfId="32" xr:uid="{00000000-0005-0000-0000-0000EB0A0000}"/>
    <cellStyle name="Monétaire 2 3 4 10" xfId="2738" xr:uid="{00000000-0005-0000-0000-0000EC0A0000}"/>
    <cellStyle name="Monétaire 2 3 4 11" xfId="3438" xr:uid="{00000000-0005-0000-0000-0000ED0A0000}"/>
    <cellStyle name="Monétaire 2 3 4 12" xfId="4138" xr:uid="{00000000-0005-0000-0000-0000EE0A0000}"/>
    <cellStyle name="Monétaire 2 3 4 13" xfId="4852" xr:uid="{00000000-0005-0000-0000-0000EF0A0000}"/>
    <cellStyle name="Monétaire 2 3 4 14" xfId="5566" xr:uid="{00000000-0005-0000-0000-0000F00A0000}"/>
    <cellStyle name="Monétaire 2 3 4 15" xfId="6280" xr:uid="{00000000-0005-0000-0000-0000F10A0000}"/>
    <cellStyle name="Monétaire 2 3 4 16" xfId="6994" xr:uid="{00000000-0005-0000-0000-0000F20A0000}"/>
    <cellStyle name="Monétaire 2 3 4 17" xfId="7708" xr:uid="{00000000-0005-0000-0000-0000F30A0000}"/>
    <cellStyle name="Monétaire 2 3 4 18" xfId="8422" xr:uid="{00000000-0005-0000-0000-0000F40A0000}"/>
    <cellStyle name="Monétaire 2 3 4 19" xfId="9136" xr:uid="{00000000-0005-0000-0000-0000F50A0000}"/>
    <cellStyle name="Monétaire 2 3 4 2" xfId="232" xr:uid="{00000000-0005-0000-0000-0000F60A0000}"/>
    <cellStyle name="Monétaire 2 3 4 2 10" xfId="7194" xr:uid="{00000000-0005-0000-0000-0000F70A0000}"/>
    <cellStyle name="Monétaire 2 3 4 2 11" xfId="7908" xr:uid="{00000000-0005-0000-0000-0000F80A0000}"/>
    <cellStyle name="Monétaire 2 3 4 2 12" xfId="8622" xr:uid="{00000000-0005-0000-0000-0000F90A0000}"/>
    <cellStyle name="Monétaire 2 3 4 2 13" xfId="9336" xr:uid="{00000000-0005-0000-0000-0000FA0A0000}"/>
    <cellStyle name="Monétaire 2 3 4 2 14" xfId="10050" xr:uid="{00000000-0005-0000-0000-0000FB0A0000}"/>
    <cellStyle name="Monétaire 2 3 4 2 15" xfId="10764" xr:uid="{00000000-0005-0000-0000-0000FC0A0000}"/>
    <cellStyle name="Monétaire 2 3 4 2 16" xfId="830" xr:uid="{00000000-0005-0000-0000-0000FD0A0000}"/>
    <cellStyle name="Monétaire 2 3 4 2 2" xfId="1530" xr:uid="{00000000-0005-0000-0000-0000FE0A0000}"/>
    <cellStyle name="Monétaire 2 3 4 2 3" xfId="2238" xr:uid="{00000000-0005-0000-0000-0000FF0A0000}"/>
    <cellStyle name="Monétaire 2 3 4 2 4" xfId="2938" xr:uid="{00000000-0005-0000-0000-0000000B0000}"/>
    <cellStyle name="Monétaire 2 3 4 2 5" xfId="3638" xr:uid="{00000000-0005-0000-0000-0000010B0000}"/>
    <cellStyle name="Monétaire 2 3 4 2 6" xfId="4338" xr:uid="{00000000-0005-0000-0000-0000020B0000}"/>
    <cellStyle name="Monétaire 2 3 4 2 7" xfId="5052" xr:uid="{00000000-0005-0000-0000-0000030B0000}"/>
    <cellStyle name="Monétaire 2 3 4 2 8" xfId="5766" xr:uid="{00000000-0005-0000-0000-0000040B0000}"/>
    <cellStyle name="Monétaire 2 3 4 2 9" xfId="6480" xr:uid="{00000000-0005-0000-0000-0000050B0000}"/>
    <cellStyle name="Monétaire 2 3 4 20" xfId="9850" xr:uid="{00000000-0005-0000-0000-0000060B0000}"/>
    <cellStyle name="Monétaire 2 3 4 21" xfId="10564" xr:uid="{00000000-0005-0000-0000-0000070B0000}"/>
    <cellStyle name="Monétaire 2 3 4 22" xfId="746" xr:uid="{00000000-0005-0000-0000-0000080B0000}"/>
    <cellStyle name="Monétaire 2 3 4 3" xfId="324" xr:uid="{00000000-0005-0000-0000-0000090B0000}"/>
    <cellStyle name="Monétaire 2 3 4 3 10" xfId="7286" xr:uid="{00000000-0005-0000-0000-00000A0B0000}"/>
    <cellStyle name="Monétaire 2 3 4 3 11" xfId="8000" xr:uid="{00000000-0005-0000-0000-00000B0B0000}"/>
    <cellStyle name="Monétaire 2 3 4 3 12" xfId="8714" xr:uid="{00000000-0005-0000-0000-00000C0B0000}"/>
    <cellStyle name="Monétaire 2 3 4 3 13" xfId="9428" xr:uid="{00000000-0005-0000-0000-00000D0B0000}"/>
    <cellStyle name="Monétaire 2 3 4 3 14" xfId="10142" xr:uid="{00000000-0005-0000-0000-00000E0B0000}"/>
    <cellStyle name="Monétaire 2 3 4 3 15" xfId="10856" xr:uid="{00000000-0005-0000-0000-00000F0B0000}"/>
    <cellStyle name="Monétaire 2 3 4 3 16" xfId="922" xr:uid="{00000000-0005-0000-0000-0000100B0000}"/>
    <cellStyle name="Monétaire 2 3 4 3 2" xfId="1622" xr:uid="{00000000-0005-0000-0000-0000110B0000}"/>
    <cellStyle name="Monétaire 2 3 4 3 3" xfId="2330" xr:uid="{00000000-0005-0000-0000-0000120B0000}"/>
    <cellStyle name="Monétaire 2 3 4 3 4" xfId="3030" xr:uid="{00000000-0005-0000-0000-0000130B0000}"/>
    <cellStyle name="Monétaire 2 3 4 3 5" xfId="3730" xr:uid="{00000000-0005-0000-0000-0000140B0000}"/>
    <cellStyle name="Monétaire 2 3 4 3 6" xfId="4430" xr:uid="{00000000-0005-0000-0000-0000150B0000}"/>
    <cellStyle name="Monétaire 2 3 4 3 7" xfId="5144" xr:uid="{00000000-0005-0000-0000-0000160B0000}"/>
    <cellStyle name="Monétaire 2 3 4 3 8" xfId="5858" xr:uid="{00000000-0005-0000-0000-0000170B0000}"/>
    <cellStyle name="Monétaire 2 3 4 3 9" xfId="6572" xr:uid="{00000000-0005-0000-0000-0000180B0000}"/>
    <cellStyle name="Monétaire 2 3 4 4" xfId="424" xr:uid="{00000000-0005-0000-0000-0000190B0000}"/>
    <cellStyle name="Monétaire 2 3 4 4 10" xfId="7386" xr:uid="{00000000-0005-0000-0000-00001A0B0000}"/>
    <cellStyle name="Monétaire 2 3 4 4 11" xfId="8100" xr:uid="{00000000-0005-0000-0000-00001B0B0000}"/>
    <cellStyle name="Monétaire 2 3 4 4 12" xfId="8814" xr:uid="{00000000-0005-0000-0000-00001C0B0000}"/>
    <cellStyle name="Monétaire 2 3 4 4 13" xfId="9528" xr:uid="{00000000-0005-0000-0000-00001D0B0000}"/>
    <cellStyle name="Monétaire 2 3 4 4 14" xfId="10242" xr:uid="{00000000-0005-0000-0000-00001E0B0000}"/>
    <cellStyle name="Monétaire 2 3 4 4 15" xfId="10956" xr:uid="{00000000-0005-0000-0000-00001F0B0000}"/>
    <cellStyle name="Monétaire 2 3 4 4 16" xfId="1022" xr:uid="{00000000-0005-0000-0000-0000200B0000}"/>
    <cellStyle name="Monétaire 2 3 4 4 2" xfId="1722" xr:uid="{00000000-0005-0000-0000-0000210B0000}"/>
    <cellStyle name="Monétaire 2 3 4 4 3" xfId="2430" xr:uid="{00000000-0005-0000-0000-0000220B0000}"/>
    <cellStyle name="Monétaire 2 3 4 4 4" xfId="3130" xr:uid="{00000000-0005-0000-0000-0000230B0000}"/>
    <cellStyle name="Monétaire 2 3 4 4 5" xfId="3830" xr:uid="{00000000-0005-0000-0000-0000240B0000}"/>
    <cellStyle name="Monétaire 2 3 4 4 6" xfId="4530" xr:uid="{00000000-0005-0000-0000-0000250B0000}"/>
    <cellStyle name="Monétaire 2 3 4 4 7" xfId="5244" xr:uid="{00000000-0005-0000-0000-0000260B0000}"/>
    <cellStyle name="Monétaire 2 3 4 4 8" xfId="5958" xr:uid="{00000000-0005-0000-0000-0000270B0000}"/>
    <cellStyle name="Monétaire 2 3 4 4 9" xfId="6672" xr:uid="{00000000-0005-0000-0000-0000280B0000}"/>
    <cellStyle name="Monétaire 2 3 4 5" xfId="524" xr:uid="{00000000-0005-0000-0000-0000290B0000}"/>
    <cellStyle name="Monétaire 2 3 4 5 10" xfId="7486" xr:uid="{00000000-0005-0000-0000-00002A0B0000}"/>
    <cellStyle name="Monétaire 2 3 4 5 11" xfId="8200" xr:uid="{00000000-0005-0000-0000-00002B0B0000}"/>
    <cellStyle name="Monétaire 2 3 4 5 12" xfId="8914" xr:uid="{00000000-0005-0000-0000-00002C0B0000}"/>
    <cellStyle name="Monétaire 2 3 4 5 13" xfId="9628" xr:uid="{00000000-0005-0000-0000-00002D0B0000}"/>
    <cellStyle name="Monétaire 2 3 4 5 14" xfId="10342" xr:uid="{00000000-0005-0000-0000-00002E0B0000}"/>
    <cellStyle name="Monétaire 2 3 4 5 15" xfId="11056" xr:uid="{00000000-0005-0000-0000-00002F0B0000}"/>
    <cellStyle name="Monétaire 2 3 4 5 16" xfId="1122" xr:uid="{00000000-0005-0000-0000-0000300B0000}"/>
    <cellStyle name="Monétaire 2 3 4 5 2" xfId="1822" xr:uid="{00000000-0005-0000-0000-0000310B0000}"/>
    <cellStyle name="Monétaire 2 3 4 5 3" xfId="2530" xr:uid="{00000000-0005-0000-0000-0000320B0000}"/>
    <cellStyle name="Monétaire 2 3 4 5 4" xfId="3230" xr:uid="{00000000-0005-0000-0000-0000330B0000}"/>
    <cellStyle name="Monétaire 2 3 4 5 5" xfId="3930" xr:uid="{00000000-0005-0000-0000-0000340B0000}"/>
    <cellStyle name="Monétaire 2 3 4 5 6" xfId="4630" xr:uid="{00000000-0005-0000-0000-0000350B0000}"/>
    <cellStyle name="Monétaire 2 3 4 5 7" xfId="5344" xr:uid="{00000000-0005-0000-0000-0000360B0000}"/>
    <cellStyle name="Monétaire 2 3 4 5 8" xfId="6058" xr:uid="{00000000-0005-0000-0000-0000370B0000}"/>
    <cellStyle name="Monétaire 2 3 4 5 9" xfId="6772" xr:uid="{00000000-0005-0000-0000-0000380B0000}"/>
    <cellStyle name="Monétaire 2 3 4 6" xfId="624" xr:uid="{00000000-0005-0000-0000-0000390B0000}"/>
    <cellStyle name="Monétaire 2 3 4 6 10" xfId="7586" xr:uid="{00000000-0005-0000-0000-00003A0B0000}"/>
    <cellStyle name="Monétaire 2 3 4 6 11" xfId="8300" xr:uid="{00000000-0005-0000-0000-00003B0B0000}"/>
    <cellStyle name="Monétaire 2 3 4 6 12" xfId="9014" xr:uid="{00000000-0005-0000-0000-00003C0B0000}"/>
    <cellStyle name="Monétaire 2 3 4 6 13" xfId="9728" xr:uid="{00000000-0005-0000-0000-00003D0B0000}"/>
    <cellStyle name="Monétaire 2 3 4 6 14" xfId="10442" xr:uid="{00000000-0005-0000-0000-00003E0B0000}"/>
    <cellStyle name="Monétaire 2 3 4 6 15" xfId="11156" xr:uid="{00000000-0005-0000-0000-00003F0B0000}"/>
    <cellStyle name="Monétaire 2 3 4 6 16" xfId="1222" xr:uid="{00000000-0005-0000-0000-0000400B0000}"/>
    <cellStyle name="Monétaire 2 3 4 6 2" xfId="1922" xr:uid="{00000000-0005-0000-0000-0000410B0000}"/>
    <cellStyle name="Monétaire 2 3 4 6 3" xfId="2630" xr:uid="{00000000-0005-0000-0000-0000420B0000}"/>
    <cellStyle name="Monétaire 2 3 4 6 4" xfId="3330" xr:uid="{00000000-0005-0000-0000-0000430B0000}"/>
    <cellStyle name="Monétaire 2 3 4 6 5" xfId="4030" xr:uid="{00000000-0005-0000-0000-0000440B0000}"/>
    <cellStyle name="Monétaire 2 3 4 6 6" xfId="4730" xr:uid="{00000000-0005-0000-0000-0000450B0000}"/>
    <cellStyle name="Monétaire 2 3 4 6 7" xfId="5444" xr:uid="{00000000-0005-0000-0000-0000460B0000}"/>
    <cellStyle name="Monétaire 2 3 4 6 8" xfId="6158" xr:uid="{00000000-0005-0000-0000-0000470B0000}"/>
    <cellStyle name="Monétaire 2 3 4 6 9" xfId="6872" xr:uid="{00000000-0005-0000-0000-0000480B0000}"/>
    <cellStyle name="Monétaire 2 3 4 7" xfId="148" xr:uid="{00000000-0005-0000-0000-0000490B0000}"/>
    <cellStyle name="Monétaire 2 3 4 7 10" xfId="7824" xr:uid="{00000000-0005-0000-0000-00004A0B0000}"/>
    <cellStyle name="Monétaire 2 3 4 7 11" xfId="8538" xr:uid="{00000000-0005-0000-0000-00004B0B0000}"/>
    <cellStyle name="Monétaire 2 3 4 7 12" xfId="9252" xr:uid="{00000000-0005-0000-0000-00004C0B0000}"/>
    <cellStyle name="Monétaire 2 3 4 7 13" xfId="9966" xr:uid="{00000000-0005-0000-0000-00004D0B0000}"/>
    <cellStyle name="Monétaire 2 3 4 7 14" xfId="10680" xr:uid="{00000000-0005-0000-0000-00004E0B0000}"/>
    <cellStyle name="Monétaire 2 3 4 7 15" xfId="1446" xr:uid="{00000000-0005-0000-0000-00004F0B0000}"/>
    <cellStyle name="Monétaire 2 3 4 7 2" xfId="2154" xr:uid="{00000000-0005-0000-0000-0000500B0000}"/>
    <cellStyle name="Monétaire 2 3 4 7 3" xfId="2854" xr:uid="{00000000-0005-0000-0000-0000510B0000}"/>
    <cellStyle name="Monétaire 2 3 4 7 4" xfId="3554" xr:uid="{00000000-0005-0000-0000-0000520B0000}"/>
    <cellStyle name="Monétaire 2 3 4 7 5" xfId="4254" xr:uid="{00000000-0005-0000-0000-0000530B0000}"/>
    <cellStyle name="Monétaire 2 3 4 7 6" xfId="4968" xr:uid="{00000000-0005-0000-0000-0000540B0000}"/>
    <cellStyle name="Monétaire 2 3 4 7 7" xfId="5682" xr:uid="{00000000-0005-0000-0000-0000550B0000}"/>
    <cellStyle name="Monétaire 2 3 4 7 8" xfId="6396" xr:uid="{00000000-0005-0000-0000-0000560B0000}"/>
    <cellStyle name="Monétaire 2 3 4 7 9" xfId="7110" xr:uid="{00000000-0005-0000-0000-0000570B0000}"/>
    <cellStyle name="Monétaire 2 3 4 8" xfId="1330" xr:uid="{00000000-0005-0000-0000-0000580B0000}"/>
    <cellStyle name="Monétaire 2 3 4 9" xfId="2038" xr:uid="{00000000-0005-0000-0000-0000590B0000}"/>
    <cellStyle name="Monétaire 2 3 5" xfId="214" xr:uid="{00000000-0005-0000-0000-00005A0B0000}"/>
    <cellStyle name="Monétaire 2 3 5 10" xfId="7176" xr:uid="{00000000-0005-0000-0000-00005B0B0000}"/>
    <cellStyle name="Monétaire 2 3 5 11" xfId="7890" xr:uid="{00000000-0005-0000-0000-00005C0B0000}"/>
    <cellStyle name="Monétaire 2 3 5 12" xfId="8604" xr:uid="{00000000-0005-0000-0000-00005D0B0000}"/>
    <cellStyle name="Monétaire 2 3 5 13" xfId="9318" xr:uid="{00000000-0005-0000-0000-00005E0B0000}"/>
    <cellStyle name="Monétaire 2 3 5 14" xfId="10032" xr:uid="{00000000-0005-0000-0000-00005F0B0000}"/>
    <cellStyle name="Monétaire 2 3 5 15" xfId="10746" xr:uid="{00000000-0005-0000-0000-0000600B0000}"/>
    <cellStyle name="Monétaire 2 3 5 16" xfId="812" xr:uid="{00000000-0005-0000-0000-0000610B0000}"/>
    <cellStyle name="Monétaire 2 3 5 2" xfId="1512" xr:uid="{00000000-0005-0000-0000-0000620B0000}"/>
    <cellStyle name="Monétaire 2 3 5 3" xfId="2220" xr:uid="{00000000-0005-0000-0000-0000630B0000}"/>
    <cellStyle name="Monétaire 2 3 5 4" xfId="2920" xr:uid="{00000000-0005-0000-0000-0000640B0000}"/>
    <cellStyle name="Monétaire 2 3 5 5" xfId="3620" xr:uid="{00000000-0005-0000-0000-0000650B0000}"/>
    <cellStyle name="Monétaire 2 3 5 6" xfId="4320" xr:uid="{00000000-0005-0000-0000-0000660B0000}"/>
    <cellStyle name="Monétaire 2 3 5 7" xfId="5034" xr:uid="{00000000-0005-0000-0000-0000670B0000}"/>
    <cellStyle name="Monétaire 2 3 5 8" xfId="5748" xr:uid="{00000000-0005-0000-0000-0000680B0000}"/>
    <cellStyle name="Monétaire 2 3 5 9" xfId="6462" xr:uid="{00000000-0005-0000-0000-0000690B0000}"/>
    <cellStyle name="Monétaire 2 3 6" xfId="306" xr:uid="{00000000-0005-0000-0000-00006A0B0000}"/>
    <cellStyle name="Monétaire 2 3 6 10" xfId="7268" xr:uid="{00000000-0005-0000-0000-00006B0B0000}"/>
    <cellStyle name="Monétaire 2 3 6 11" xfId="7982" xr:uid="{00000000-0005-0000-0000-00006C0B0000}"/>
    <cellStyle name="Monétaire 2 3 6 12" xfId="8696" xr:uid="{00000000-0005-0000-0000-00006D0B0000}"/>
    <cellStyle name="Monétaire 2 3 6 13" xfId="9410" xr:uid="{00000000-0005-0000-0000-00006E0B0000}"/>
    <cellStyle name="Monétaire 2 3 6 14" xfId="10124" xr:uid="{00000000-0005-0000-0000-00006F0B0000}"/>
    <cellStyle name="Monétaire 2 3 6 15" xfId="10838" xr:uid="{00000000-0005-0000-0000-0000700B0000}"/>
    <cellStyle name="Monétaire 2 3 6 16" xfId="904" xr:uid="{00000000-0005-0000-0000-0000710B0000}"/>
    <cellStyle name="Monétaire 2 3 6 2" xfId="1604" xr:uid="{00000000-0005-0000-0000-0000720B0000}"/>
    <cellStyle name="Monétaire 2 3 6 3" xfId="2312" xr:uid="{00000000-0005-0000-0000-0000730B0000}"/>
    <cellStyle name="Monétaire 2 3 6 4" xfId="3012" xr:uid="{00000000-0005-0000-0000-0000740B0000}"/>
    <cellStyle name="Monétaire 2 3 6 5" xfId="3712" xr:uid="{00000000-0005-0000-0000-0000750B0000}"/>
    <cellStyle name="Monétaire 2 3 6 6" xfId="4412" xr:uid="{00000000-0005-0000-0000-0000760B0000}"/>
    <cellStyle name="Monétaire 2 3 6 7" xfId="5126" xr:uid="{00000000-0005-0000-0000-0000770B0000}"/>
    <cellStyle name="Monétaire 2 3 6 8" xfId="5840" xr:uid="{00000000-0005-0000-0000-0000780B0000}"/>
    <cellStyle name="Monétaire 2 3 6 9" xfId="6554" xr:uid="{00000000-0005-0000-0000-0000790B0000}"/>
    <cellStyle name="Monétaire 2 3 7" xfId="406" xr:uid="{00000000-0005-0000-0000-00007A0B0000}"/>
    <cellStyle name="Monétaire 2 3 7 10" xfId="7368" xr:uid="{00000000-0005-0000-0000-00007B0B0000}"/>
    <cellStyle name="Monétaire 2 3 7 11" xfId="8082" xr:uid="{00000000-0005-0000-0000-00007C0B0000}"/>
    <cellStyle name="Monétaire 2 3 7 12" xfId="8796" xr:uid="{00000000-0005-0000-0000-00007D0B0000}"/>
    <cellStyle name="Monétaire 2 3 7 13" xfId="9510" xr:uid="{00000000-0005-0000-0000-00007E0B0000}"/>
    <cellStyle name="Monétaire 2 3 7 14" xfId="10224" xr:uid="{00000000-0005-0000-0000-00007F0B0000}"/>
    <cellStyle name="Monétaire 2 3 7 15" xfId="10938" xr:uid="{00000000-0005-0000-0000-0000800B0000}"/>
    <cellStyle name="Monétaire 2 3 7 16" xfId="1004" xr:uid="{00000000-0005-0000-0000-0000810B0000}"/>
    <cellStyle name="Monétaire 2 3 7 2" xfId="1704" xr:uid="{00000000-0005-0000-0000-0000820B0000}"/>
    <cellStyle name="Monétaire 2 3 7 3" xfId="2412" xr:uid="{00000000-0005-0000-0000-0000830B0000}"/>
    <cellStyle name="Monétaire 2 3 7 4" xfId="3112" xr:uid="{00000000-0005-0000-0000-0000840B0000}"/>
    <cellStyle name="Monétaire 2 3 7 5" xfId="3812" xr:uid="{00000000-0005-0000-0000-0000850B0000}"/>
    <cellStyle name="Monétaire 2 3 7 6" xfId="4512" xr:uid="{00000000-0005-0000-0000-0000860B0000}"/>
    <cellStyle name="Monétaire 2 3 7 7" xfId="5226" xr:uid="{00000000-0005-0000-0000-0000870B0000}"/>
    <cellStyle name="Monétaire 2 3 7 8" xfId="5940" xr:uid="{00000000-0005-0000-0000-0000880B0000}"/>
    <cellStyle name="Monétaire 2 3 7 9" xfId="6654" xr:uid="{00000000-0005-0000-0000-0000890B0000}"/>
    <cellStyle name="Monétaire 2 3 8" xfId="506" xr:uid="{00000000-0005-0000-0000-00008A0B0000}"/>
    <cellStyle name="Monétaire 2 3 8 10" xfId="7468" xr:uid="{00000000-0005-0000-0000-00008B0B0000}"/>
    <cellStyle name="Monétaire 2 3 8 11" xfId="8182" xr:uid="{00000000-0005-0000-0000-00008C0B0000}"/>
    <cellStyle name="Monétaire 2 3 8 12" xfId="8896" xr:uid="{00000000-0005-0000-0000-00008D0B0000}"/>
    <cellStyle name="Monétaire 2 3 8 13" xfId="9610" xr:uid="{00000000-0005-0000-0000-00008E0B0000}"/>
    <cellStyle name="Monétaire 2 3 8 14" xfId="10324" xr:uid="{00000000-0005-0000-0000-00008F0B0000}"/>
    <cellStyle name="Monétaire 2 3 8 15" xfId="11038" xr:uid="{00000000-0005-0000-0000-0000900B0000}"/>
    <cellStyle name="Monétaire 2 3 8 16" xfId="1104" xr:uid="{00000000-0005-0000-0000-0000910B0000}"/>
    <cellStyle name="Monétaire 2 3 8 2" xfId="1804" xr:uid="{00000000-0005-0000-0000-0000920B0000}"/>
    <cellStyle name="Monétaire 2 3 8 3" xfId="2512" xr:uid="{00000000-0005-0000-0000-0000930B0000}"/>
    <cellStyle name="Monétaire 2 3 8 4" xfId="3212" xr:uid="{00000000-0005-0000-0000-0000940B0000}"/>
    <cellStyle name="Monétaire 2 3 8 5" xfId="3912" xr:uid="{00000000-0005-0000-0000-0000950B0000}"/>
    <cellStyle name="Monétaire 2 3 8 6" xfId="4612" xr:uid="{00000000-0005-0000-0000-0000960B0000}"/>
    <cellStyle name="Monétaire 2 3 8 7" xfId="5326" xr:uid="{00000000-0005-0000-0000-0000970B0000}"/>
    <cellStyle name="Monétaire 2 3 8 8" xfId="6040" xr:uid="{00000000-0005-0000-0000-0000980B0000}"/>
    <cellStyle name="Monétaire 2 3 8 9" xfId="6754" xr:uid="{00000000-0005-0000-0000-0000990B0000}"/>
    <cellStyle name="Monétaire 2 3 9" xfId="606" xr:uid="{00000000-0005-0000-0000-00009A0B0000}"/>
    <cellStyle name="Monétaire 2 3 9 10" xfId="7568" xr:uid="{00000000-0005-0000-0000-00009B0B0000}"/>
    <cellStyle name="Monétaire 2 3 9 11" xfId="8282" xr:uid="{00000000-0005-0000-0000-00009C0B0000}"/>
    <cellStyle name="Monétaire 2 3 9 12" xfId="8996" xr:uid="{00000000-0005-0000-0000-00009D0B0000}"/>
    <cellStyle name="Monétaire 2 3 9 13" xfId="9710" xr:uid="{00000000-0005-0000-0000-00009E0B0000}"/>
    <cellStyle name="Monétaire 2 3 9 14" xfId="10424" xr:uid="{00000000-0005-0000-0000-00009F0B0000}"/>
    <cellStyle name="Monétaire 2 3 9 15" xfId="11138" xr:uid="{00000000-0005-0000-0000-0000A00B0000}"/>
    <cellStyle name="Monétaire 2 3 9 16" xfId="1204" xr:uid="{00000000-0005-0000-0000-0000A10B0000}"/>
    <cellStyle name="Monétaire 2 3 9 2" xfId="1904" xr:uid="{00000000-0005-0000-0000-0000A20B0000}"/>
    <cellStyle name="Monétaire 2 3 9 3" xfId="2612" xr:uid="{00000000-0005-0000-0000-0000A30B0000}"/>
    <cellStyle name="Monétaire 2 3 9 4" xfId="3312" xr:uid="{00000000-0005-0000-0000-0000A40B0000}"/>
    <cellStyle name="Monétaire 2 3 9 5" xfId="4012" xr:uid="{00000000-0005-0000-0000-0000A50B0000}"/>
    <cellStyle name="Monétaire 2 3 9 6" xfId="4712" xr:uid="{00000000-0005-0000-0000-0000A60B0000}"/>
    <cellStyle name="Monétaire 2 3 9 7" xfId="5426" xr:uid="{00000000-0005-0000-0000-0000A70B0000}"/>
    <cellStyle name="Monétaire 2 3 9 8" xfId="6140" xr:uid="{00000000-0005-0000-0000-0000A80B0000}"/>
    <cellStyle name="Monétaire 2 3 9 9" xfId="6854" xr:uid="{00000000-0005-0000-0000-0000A90B0000}"/>
    <cellStyle name="Monétaire 2 30" xfId="8397" xr:uid="{00000000-0005-0000-0000-0000AA0B0000}"/>
    <cellStyle name="Monétaire 2 31" xfId="9111" xr:uid="{00000000-0005-0000-0000-0000AB0B0000}"/>
    <cellStyle name="Monétaire 2 32" xfId="9825" xr:uid="{00000000-0005-0000-0000-0000AC0B0000}"/>
    <cellStyle name="Monétaire 2 33" xfId="10539" xr:uid="{00000000-0005-0000-0000-0000AD0B0000}"/>
    <cellStyle name="Monétaire 2 34" xfId="721" xr:uid="{00000000-0005-0000-0000-0000AE0B0000}"/>
    <cellStyle name="Monétaire 2 4" xfId="21" xr:uid="{00000000-0005-0000-0000-0000AF0B0000}"/>
    <cellStyle name="Monétaire 2 4 10" xfId="1319" xr:uid="{00000000-0005-0000-0000-0000B00B0000}"/>
    <cellStyle name="Monétaire 2 4 11" xfId="2027" xr:uid="{00000000-0005-0000-0000-0000B10B0000}"/>
    <cellStyle name="Monétaire 2 4 12" xfId="2727" xr:uid="{00000000-0005-0000-0000-0000B20B0000}"/>
    <cellStyle name="Monétaire 2 4 13" xfId="3427" xr:uid="{00000000-0005-0000-0000-0000B30B0000}"/>
    <cellStyle name="Monétaire 2 4 14" xfId="4127" xr:uid="{00000000-0005-0000-0000-0000B40B0000}"/>
    <cellStyle name="Monétaire 2 4 15" xfId="4841" xr:uid="{00000000-0005-0000-0000-0000B50B0000}"/>
    <cellStyle name="Monétaire 2 4 16" xfId="5555" xr:uid="{00000000-0005-0000-0000-0000B60B0000}"/>
    <cellStyle name="Monétaire 2 4 17" xfId="6269" xr:uid="{00000000-0005-0000-0000-0000B70B0000}"/>
    <cellStyle name="Monétaire 2 4 18" xfId="6983" xr:uid="{00000000-0005-0000-0000-0000B80B0000}"/>
    <cellStyle name="Monétaire 2 4 19" xfId="7697" xr:uid="{00000000-0005-0000-0000-0000B90B0000}"/>
    <cellStyle name="Monétaire 2 4 2" xfId="67" xr:uid="{00000000-0005-0000-0000-0000BA0B0000}"/>
    <cellStyle name="Monétaire 2 4 2 10" xfId="2773" xr:uid="{00000000-0005-0000-0000-0000BB0B0000}"/>
    <cellStyle name="Monétaire 2 4 2 11" xfId="3473" xr:uid="{00000000-0005-0000-0000-0000BC0B0000}"/>
    <cellStyle name="Monétaire 2 4 2 12" xfId="4173" xr:uid="{00000000-0005-0000-0000-0000BD0B0000}"/>
    <cellStyle name="Monétaire 2 4 2 13" xfId="4887" xr:uid="{00000000-0005-0000-0000-0000BE0B0000}"/>
    <cellStyle name="Monétaire 2 4 2 14" xfId="5601" xr:uid="{00000000-0005-0000-0000-0000BF0B0000}"/>
    <cellStyle name="Monétaire 2 4 2 15" xfId="6315" xr:uid="{00000000-0005-0000-0000-0000C00B0000}"/>
    <cellStyle name="Monétaire 2 4 2 16" xfId="7029" xr:uid="{00000000-0005-0000-0000-0000C10B0000}"/>
    <cellStyle name="Monétaire 2 4 2 17" xfId="7743" xr:uid="{00000000-0005-0000-0000-0000C20B0000}"/>
    <cellStyle name="Monétaire 2 4 2 18" xfId="8457" xr:uid="{00000000-0005-0000-0000-0000C30B0000}"/>
    <cellStyle name="Monétaire 2 4 2 19" xfId="9171" xr:uid="{00000000-0005-0000-0000-0000C40B0000}"/>
    <cellStyle name="Monétaire 2 4 2 2" xfId="267" xr:uid="{00000000-0005-0000-0000-0000C50B0000}"/>
    <cellStyle name="Monétaire 2 4 2 2 10" xfId="7229" xr:uid="{00000000-0005-0000-0000-0000C60B0000}"/>
    <cellStyle name="Monétaire 2 4 2 2 11" xfId="7943" xr:uid="{00000000-0005-0000-0000-0000C70B0000}"/>
    <cellStyle name="Monétaire 2 4 2 2 12" xfId="8657" xr:uid="{00000000-0005-0000-0000-0000C80B0000}"/>
    <cellStyle name="Monétaire 2 4 2 2 13" xfId="9371" xr:uid="{00000000-0005-0000-0000-0000C90B0000}"/>
    <cellStyle name="Monétaire 2 4 2 2 14" xfId="10085" xr:uid="{00000000-0005-0000-0000-0000CA0B0000}"/>
    <cellStyle name="Monétaire 2 4 2 2 15" xfId="10799" xr:uid="{00000000-0005-0000-0000-0000CB0B0000}"/>
    <cellStyle name="Monétaire 2 4 2 2 16" xfId="865" xr:uid="{00000000-0005-0000-0000-0000CC0B0000}"/>
    <cellStyle name="Monétaire 2 4 2 2 2" xfId="1565" xr:uid="{00000000-0005-0000-0000-0000CD0B0000}"/>
    <cellStyle name="Monétaire 2 4 2 2 3" xfId="2273" xr:uid="{00000000-0005-0000-0000-0000CE0B0000}"/>
    <cellStyle name="Monétaire 2 4 2 2 4" xfId="2973" xr:uid="{00000000-0005-0000-0000-0000CF0B0000}"/>
    <cellStyle name="Monétaire 2 4 2 2 5" xfId="3673" xr:uid="{00000000-0005-0000-0000-0000D00B0000}"/>
    <cellStyle name="Monétaire 2 4 2 2 6" xfId="4373" xr:uid="{00000000-0005-0000-0000-0000D10B0000}"/>
    <cellStyle name="Monétaire 2 4 2 2 7" xfId="5087" xr:uid="{00000000-0005-0000-0000-0000D20B0000}"/>
    <cellStyle name="Monétaire 2 4 2 2 8" xfId="5801" xr:uid="{00000000-0005-0000-0000-0000D30B0000}"/>
    <cellStyle name="Monétaire 2 4 2 2 9" xfId="6515" xr:uid="{00000000-0005-0000-0000-0000D40B0000}"/>
    <cellStyle name="Monétaire 2 4 2 20" xfId="9885" xr:uid="{00000000-0005-0000-0000-0000D50B0000}"/>
    <cellStyle name="Monétaire 2 4 2 21" xfId="10599" xr:uid="{00000000-0005-0000-0000-0000D60B0000}"/>
    <cellStyle name="Monétaire 2 4 2 22" xfId="781" xr:uid="{00000000-0005-0000-0000-0000D70B0000}"/>
    <cellStyle name="Monétaire 2 4 2 3" xfId="359" xr:uid="{00000000-0005-0000-0000-0000D80B0000}"/>
    <cellStyle name="Monétaire 2 4 2 3 10" xfId="7321" xr:uid="{00000000-0005-0000-0000-0000D90B0000}"/>
    <cellStyle name="Monétaire 2 4 2 3 11" xfId="8035" xr:uid="{00000000-0005-0000-0000-0000DA0B0000}"/>
    <cellStyle name="Monétaire 2 4 2 3 12" xfId="8749" xr:uid="{00000000-0005-0000-0000-0000DB0B0000}"/>
    <cellStyle name="Monétaire 2 4 2 3 13" xfId="9463" xr:uid="{00000000-0005-0000-0000-0000DC0B0000}"/>
    <cellStyle name="Monétaire 2 4 2 3 14" xfId="10177" xr:uid="{00000000-0005-0000-0000-0000DD0B0000}"/>
    <cellStyle name="Monétaire 2 4 2 3 15" xfId="10891" xr:uid="{00000000-0005-0000-0000-0000DE0B0000}"/>
    <cellStyle name="Monétaire 2 4 2 3 16" xfId="957" xr:uid="{00000000-0005-0000-0000-0000DF0B0000}"/>
    <cellStyle name="Monétaire 2 4 2 3 2" xfId="1657" xr:uid="{00000000-0005-0000-0000-0000E00B0000}"/>
    <cellStyle name="Monétaire 2 4 2 3 3" xfId="2365" xr:uid="{00000000-0005-0000-0000-0000E10B0000}"/>
    <cellStyle name="Monétaire 2 4 2 3 4" xfId="3065" xr:uid="{00000000-0005-0000-0000-0000E20B0000}"/>
    <cellStyle name="Monétaire 2 4 2 3 5" xfId="3765" xr:uid="{00000000-0005-0000-0000-0000E30B0000}"/>
    <cellStyle name="Monétaire 2 4 2 3 6" xfId="4465" xr:uid="{00000000-0005-0000-0000-0000E40B0000}"/>
    <cellStyle name="Monétaire 2 4 2 3 7" xfId="5179" xr:uid="{00000000-0005-0000-0000-0000E50B0000}"/>
    <cellStyle name="Monétaire 2 4 2 3 8" xfId="5893" xr:uid="{00000000-0005-0000-0000-0000E60B0000}"/>
    <cellStyle name="Monétaire 2 4 2 3 9" xfId="6607" xr:uid="{00000000-0005-0000-0000-0000E70B0000}"/>
    <cellStyle name="Monétaire 2 4 2 4" xfId="459" xr:uid="{00000000-0005-0000-0000-0000E80B0000}"/>
    <cellStyle name="Monétaire 2 4 2 4 10" xfId="7421" xr:uid="{00000000-0005-0000-0000-0000E90B0000}"/>
    <cellStyle name="Monétaire 2 4 2 4 11" xfId="8135" xr:uid="{00000000-0005-0000-0000-0000EA0B0000}"/>
    <cellStyle name="Monétaire 2 4 2 4 12" xfId="8849" xr:uid="{00000000-0005-0000-0000-0000EB0B0000}"/>
    <cellStyle name="Monétaire 2 4 2 4 13" xfId="9563" xr:uid="{00000000-0005-0000-0000-0000EC0B0000}"/>
    <cellStyle name="Monétaire 2 4 2 4 14" xfId="10277" xr:uid="{00000000-0005-0000-0000-0000ED0B0000}"/>
    <cellStyle name="Monétaire 2 4 2 4 15" xfId="10991" xr:uid="{00000000-0005-0000-0000-0000EE0B0000}"/>
    <cellStyle name="Monétaire 2 4 2 4 16" xfId="1057" xr:uid="{00000000-0005-0000-0000-0000EF0B0000}"/>
    <cellStyle name="Monétaire 2 4 2 4 2" xfId="1757" xr:uid="{00000000-0005-0000-0000-0000F00B0000}"/>
    <cellStyle name="Monétaire 2 4 2 4 3" xfId="2465" xr:uid="{00000000-0005-0000-0000-0000F10B0000}"/>
    <cellStyle name="Monétaire 2 4 2 4 4" xfId="3165" xr:uid="{00000000-0005-0000-0000-0000F20B0000}"/>
    <cellStyle name="Monétaire 2 4 2 4 5" xfId="3865" xr:uid="{00000000-0005-0000-0000-0000F30B0000}"/>
    <cellStyle name="Monétaire 2 4 2 4 6" xfId="4565" xr:uid="{00000000-0005-0000-0000-0000F40B0000}"/>
    <cellStyle name="Monétaire 2 4 2 4 7" xfId="5279" xr:uid="{00000000-0005-0000-0000-0000F50B0000}"/>
    <cellStyle name="Monétaire 2 4 2 4 8" xfId="5993" xr:uid="{00000000-0005-0000-0000-0000F60B0000}"/>
    <cellStyle name="Monétaire 2 4 2 4 9" xfId="6707" xr:uid="{00000000-0005-0000-0000-0000F70B0000}"/>
    <cellStyle name="Monétaire 2 4 2 5" xfId="559" xr:uid="{00000000-0005-0000-0000-0000F80B0000}"/>
    <cellStyle name="Monétaire 2 4 2 5 10" xfId="7521" xr:uid="{00000000-0005-0000-0000-0000F90B0000}"/>
    <cellStyle name="Monétaire 2 4 2 5 11" xfId="8235" xr:uid="{00000000-0005-0000-0000-0000FA0B0000}"/>
    <cellStyle name="Monétaire 2 4 2 5 12" xfId="8949" xr:uid="{00000000-0005-0000-0000-0000FB0B0000}"/>
    <cellStyle name="Monétaire 2 4 2 5 13" xfId="9663" xr:uid="{00000000-0005-0000-0000-0000FC0B0000}"/>
    <cellStyle name="Monétaire 2 4 2 5 14" xfId="10377" xr:uid="{00000000-0005-0000-0000-0000FD0B0000}"/>
    <cellStyle name="Monétaire 2 4 2 5 15" xfId="11091" xr:uid="{00000000-0005-0000-0000-0000FE0B0000}"/>
    <cellStyle name="Monétaire 2 4 2 5 16" xfId="1157" xr:uid="{00000000-0005-0000-0000-0000FF0B0000}"/>
    <cellStyle name="Monétaire 2 4 2 5 2" xfId="1857" xr:uid="{00000000-0005-0000-0000-0000000C0000}"/>
    <cellStyle name="Monétaire 2 4 2 5 3" xfId="2565" xr:uid="{00000000-0005-0000-0000-0000010C0000}"/>
    <cellStyle name="Monétaire 2 4 2 5 4" xfId="3265" xr:uid="{00000000-0005-0000-0000-0000020C0000}"/>
    <cellStyle name="Monétaire 2 4 2 5 5" xfId="3965" xr:uid="{00000000-0005-0000-0000-0000030C0000}"/>
    <cellStyle name="Monétaire 2 4 2 5 6" xfId="4665" xr:uid="{00000000-0005-0000-0000-0000040C0000}"/>
    <cellStyle name="Monétaire 2 4 2 5 7" xfId="5379" xr:uid="{00000000-0005-0000-0000-0000050C0000}"/>
    <cellStyle name="Monétaire 2 4 2 5 8" xfId="6093" xr:uid="{00000000-0005-0000-0000-0000060C0000}"/>
    <cellStyle name="Monétaire 2 4 2 5 9" xfId="6807" xr:uid="{00000000-0005-0000-0000-0000070C0000}"/>
    <cellStyle name="Monétaire 2 4 2 6" xfId="659" xr:uid="{00000000-0005-0000-0000-0000080C0000}"/>
    <cellStyle name="Monétaire 2 4 2 6 10" xfId="7621" xr:uid="{00000000-0005-0000-0000-0000090C0000}"/>
    <cellStyle name="Monétaire 2 4 2 6 11" xfId="8335" xr:uid="{00000000-0005-0000-0000-00000A0C0000}"/>
    <cellStyle name="Monétaire 2 4 2 6 12" xfId="9049" xr:uid="{00000000-0005-0000-0000-00000B0C0000}"/>
    <cellStyle name="Monétaire 2 4 2 6 13" xfId="9763" xr:uid="{00000000-0005-0000-0000-00000C0C0000}"/>
    <cellStyle name="Monétaire 2 4 2 6 14" xfId="10477" xr:uid="{00000000-0005-0000-0000-00000D0C0000}"/>
    <cellStyle name="Monétaire 2 4 2 6 15" xfId="11191" xr:uid="{00000000-0005-0000-0000-00000E0C0000}"/>
    <cellStyle name="Monétaire 2 4 2 6 16" xfId="1257" xr:uid="{00000000-0005-0000-0000-00000F0C0000}"/>
    <cellStyle name="Monétaire 2 4 2 6 2" xfId="1957" xr:uid="{00000000-0005-0000-0000-0000100C0000}"/>
    <cellStyle name="Monétaire 2 4 2 6 3" xfId="2665" xr:uid="{00000000-0005-0000-0000-0000110C0000}"/>
    <cellStyle name="Monétaire 2 4 2 6 4" xfId="3365" xr:uid="{00000000-0005-0000-0000-0000120C0000}"/>
    <cellStyle name="Monétaire 2 4 2 6 5" xfId="4065" xr:uid="{00000000-0005-0000-0000-0000130C0000}"/>
    <cellStyle name="Monétaire 2 4 2 6 6" xfId="4765" xr:uid="{00000000-0005-0000-0000-0000140C0000}"/>
    <cellStyle name="Monétaire 2 4 2 6 7" xfId="5479" xr:uid="{00000000-0005-0000-0000-0000150C0000}"/>
    <cellStyle name="Monétaire 2 4 2 6 8" xfId="6193" xr:uid="{00000000-0005-0000-0000-0000160C0000}"/>
    <cellStyle name="Monétaire 2 4 2 6 9" xfId="6907" xr:uid="{00000000-0005-0000-0000-0000170C0000}"/>
    <cellStyle name="Monétaire 2 4 2 7" xfId="183" xr:uid="{00000000-0005-0000-0000-0000180C0000}"/>
    <cellStyle name="Monétaire 2 4 2 7 10" xfId="7859" xr:uid="{00000000-0005-0000-0000-0000190C0000}"/>
    <cellStyle name="Monétaire 2 4 2 7 11" xfId="8573" xr:uid="{00000000-0005-0000-0000-00001A0C0000}"/>
    <cellStyle name="Monétaire 2 4 2 7 12" xfId="9287" xr:uid="{00000000-0005-0000-0000-00001B0C0000}"/>
    <cellStyle name="Monétaire 2 4 2 7 13" xfId="10001" xr:uid="{00000000-0005-0000-0000-00001C0C0000}"/>
    <cellStyle name="Monétaire 2 4 2 7 14" xfId="10715" xr:uid="{00000000-0005-0000-0000-00001D0C0000}"/>
    <cellStyle name="Monétaire 2 4 2 7 15" xfId="1481" xr:uid="{00000000-0005-0000-0000-00001E0C0000}"/>
    <cellStyle name="Monétaire 2 4 2 7 2" xfId="2189" xr:uid="{00000000-0005-0000-0000-00001F0C0000}"/>
    <cellStyle name="Monétaire 2 4 2 7 3" xfId="2889" xr:uid="{00000000-0005-0000-0000-0000200C0000}"/>
    <cellStyle name="Monétaire 2 4 2 7 4" xfId="3589" xr:uid="{00000000-0005-0000-0000-0000210C0000}"/>
    <cellStyle name="Monétaire 2 4 2 7 5" xfId="4289" xr:uid="{00000000-0005-0000-0000-0000220C0000}"/>
    <cellStyle name="Monétaire 2 4 2 7 6" xfId="5003" xr:uid="{00000000-0005-0000-0000-0000230C0000}"/>
    <cellStyle name="Monétaire 2 4 2 7 7" xfId="5717" xr:uid="{00000000-0005-0000-0000-0000240C0000}"/>
    <cellStyle name="Monétaire 2 4 2 7 8" xfId="6431" xr:uid="{00000000-0005-0000-0000-0000250C0000}"/>
    <cellStyle name="Monétaire 2 4 2 7 9" xfId="7145" xr:uid="{00000000-0005-0000-0000-0000260C0000}"/>
    <cellStyle name="Monétaire 2 4 2 8" xfId="1365" xr:uid="{00000000-0005-0000-0000-0000270C0000}"/>
    <cellStyle name="Monétaire 2 4 2 9" xfId="2073" xr:uid="{00000000-0005-0000-0000-0000280C0000}"/>
    <cellStyle name="Monétaire 2 4 20" xfId="8411" xr:uid="{00000000-0005-0000-0000-0000290C0000}"/>
    <cellStyle name="Monétaire 2 4 21" xfId="9125" xr:uid="{00000000-0005-0000-0000-00002A0C0000}"/>
    <cellStyle name="Monétaire 2 4 22" xfId="9839" xr:uid="{00000000-0005-0000-0000-00002B0C0000}"/>
    <cellStyle name="Monétaire 2 4 23" xfId="10553" xr:uid="{00000000-0005-0000-0000-00002C0C0000}"/>
    <cellStyle name="Monétaire 2 4 24" xfId="735" xr:uid="{00000000-0005-0000-0000-00002D0C0000}"/>
    <cellStyle name="Monétaire 2 4 3" xfId="39" xr:uid="{00000000-0005-0000-0000-00002E0C0000}"/>
    <cellStyle name="Monétaire 2 4 3 10" xfId="2745" xr:uid="{00000000-0005-0000-0000-00002F0C0000}"/>
    <cellStyle name="Monétaire 2 4 3 11" xfId="3445" xr:uid="{00000000-0005-0000-0000-0000300C0000}"/>
    <cellStyle name="Monétaire 2 4 3 12" xfId="4145" xr:uid="{00000000-0005-0000-0000-0000310C0000}"/>
    <cellStyle name="Monétaire 2 4 3 13" xfId="4859" xr:uid="{00000000-0005-0000-0000-0000320C0000}"/>
    <cellStyle name="Monétaire 2 4 3 14" xfId="5573" xr:uid="{00000000-0005-0000-0000-0000330C0000}"/>
    <cellStyle name="Monétaire 2 4 3 15" xfId="6287" xr:uid="{00000000-0005-0000-0000-0000340C0000}"/>
    <cellStyle name="Monétaire 2 4 3 16" xfId="7001" xr:uid="{00000000-0005-0000-0000-0000350C0000}"/>
    <cellStyle name="Monétaire 2 4 3 17" xfId="7715" xr:uid="{00000000-0005-0000-0000-0000360C0000}"/>
    <cellStyle name="Monétaire 2 4 3 18" xfId="8429" xr:uid="{00000000-0005-0000-0000-0000370C0000}"/>
    <cellStyle name="Monétaire 2 4 3 19" xfId="9143" xr:uid="{00000000-0005-0000-0000-0000380C0000}"/>
    <cellStyle name="Monétaire 2 4 3 2" xfId="239" xr:uid="{00000000-0005-0000-0000-0000390C0000}"/>
    <cellStyle name="Monétaire 2 4 3 2 10" xfId="7201" xr:uid="{00000000-0005-0000-0000-00003A0C0000}"/>
    <cellStyle name="Monétaire 2 4 3 2 11" xfId="7915" xr:uid="{00000000-0005-0000-0000-00003B0C0000}"/>
    <cellStyle name="Monétaire 2 4 3 2 12" xfId="8629" xr:uid="{00000000-0005-0000-0000-00003C0C0000}"/>
    <cellStyle name="Monétaire 2 4 3 2 13" xfId="9343" xr:uid="{00000000-0005-0000-0000-00003D0C0000}"/>
    <cellStyle name="Monétaire 2 4 3 2 14" xfId="10057" xr:uid="{00000000-0005-0000-0000-00003E0C0000}"/>
    <cellStyle name="Monétaire 2 4 3 2 15" xfId="10771" xr:uid="{00000000-0005-0000-0000-00003F0C0000}"/>
    <cellStyle name="Monétaire 2 4 3 2 16" xfId="837" xr:uid="{00000000-0005-0000-0000-0000400C0000}"/>
    <cellStyle name="Monétaire 2 4 3 2 2" xfId="1537" xr:uid="{00000000-0005-0000-0000-0000410C0000}"/>
    <cellStyle name="Monétaire 2 4 3 2 3" xfId="2245" xr:uid="{00000000-0005-0000-0000-0000420C0000}"/>
    <cellStyle name="Monétaire 2 4 3 2 4" xfId="2945" xr:uid="{00000000-0005-0000-0000-0000430C0000}"/>
    <cellStyle name="Monétaire 2 4 3 2 5" xfId="3645" xr:uid="{00000000-0005-0000-0000-0000440C0000}"/>
    <cellStyle name="Monétaire 2 4 3 2 6" xfId="4345" xr:uid="{00000000-0005-0000-0000-0000450C0000}"/>
    <cellStyle name="Monétaire 2 4 3 2 7" xfId="5059" xr:uid="{00000000-0005-0000-0000-0000460C0000}"/>
    <cellStyle name="Monétaire 2 4 3 2 8" xfId="5773" xr:uid="{00000000-0005-0000-0000-0000470C0000}"/>
    <cellStyle name="Monétaire 2 4 3 2 9" xfId="6487" xr:uid="{00000000-0005-0000-0000-0000480C0000}"/>
    <cellStyle name="Monétaire 2 4 3 20" xfId="9857" xr:uid="{00000000-0005-0000-0000-0000490C0000}"/>
    <cellStyle name="Monétaire 2 4 3 21" xfId="10571" xr:uid="{00000000-0005-0000-0000-00004A0C0000}"/>
    <cellStyle name="Monétaire 2 4 3 22" xfId="753" xr:uid="{00000000-0005-0000-0000-00004B0C0000}"/>
    <cellStyle name="Monétaire 2 4 3 3" xfId="331" xr:uid="{00000000-0005-0000-0000-00004C0C0000}"/>
    <cellStyle name="Monétaire 2 4 3 3 10" xfId="7293" xr:uid="{00000000-0005-0000-0000-00004D0C0000}"/>
    <cellStyle name="Monétaire 2 4 3 3 11" xfId="8007" xr:uid="{00000000-0005-0000-0000-00004E0C0000}"/>
    <cellStyle name="Monétaire 2 4 3 3 12" xfId="8721" xr:uid="{00000000-0005-0000-0000-00004F0C0000}"/>
    <cellStyle name="Monétaire 2 4 3 3 13" xfId="9435" xr:uid="{00000000-0005-0000-0000-0000500C0000}"/>
    <cellStyle name="Monétaire 2 4 3 3 14" xfId="10149" xr:uid="{00000000-0005-0000-0000-0000510C0000}"/>
    <cellStyle name="Monétaire 2 4 3 3 15" xfId="10863" xr:uid="{00000000-0005-0000-0000-0000520C0000}"/>
    <cellStyle name="Monétaire 2 4 3 3 16" xfId="929" xr:uid="{00000000-0005-0000-0000-0000530C0000}"/>
    <cellStyle name="Monétaire 2 4 3 3 2" xfId="1629" xr:uid="{00000000-0005-0000-0000-0000540C0000}"/>
    <cellStyle name="Monétaire 2 4 3 3 3" xfId="2337" xr:uid="{00000000-0005-0000-0000-0000550C0000}"/>
    <cellStyle name="Monétaire 2 4 3 3 4" xfId="3037" xr:uid="{00000000-0005-0000-0000-0000560C0000}"/>
    <cellStyle name="Monétaire 2 4 3 3 5" xfId="3737" xr:uid="{00000000-0005-0000-0000-0000570C0000}"/>
    <cellStyle name="Monétaire 2 4 3 3 6" xfId="4437" xr:uid="{00000000-0005-0000-0000-0000580C0000}"/>
    <cellStyle name="Monétaire 2 4 3 3 7" xfId="5151" xr:uid="{00000000-0005-0000-0000-0000590C0000}"/>
    <cellStyle name="Monétaire 2 4 3 3 8" xfId="5865" xr:uid="{00000000-0005-0000-0000-00005A0C0000}"/>
    <cellStyle name="Monétaire 2 4 3 3 9" xfId="6579" xr:uid="{00000000-0005-0000-0000-00005B0C0000}"/>
    <cellStyle name="Monétaire 2 4 3 4" xfId="431" xr:uid="{00000000-0005-0000-0000-00005C0C0000}"/>
    <cellStyle name="Monétaire 2 4 3 4 10" xfId="7393" xr:uid="{00000000-0005-0000-0000-00005D0C0000}"/>
    <cellStyle name="Monétaire 2 4 3 4 11" xfId="8107" xr:uid="{00000000-0005-0000-0000-00005E0C0000}"/>
    <cellStyle name="Monétaire 2 4 3 4 12" xfId="8821" xr:uid="{00000000-0005-0000-0000-00005F0C0000}"/>
    <cellStyle name="Monétaire 2 4 3 4 13" xfId="9535" xr:uid="{00000000-0005-0000-0000-0000600C0000}"/>
    <cellStyle name="Monétaire 2 4 3 4 14" xfId="10249" xr:uid="{00000000-0005-0000-0000-0000610C0000}"/>
    <cellStyle name="Monétaire 2 4 3 4 15" xfId="10963" xr:uid="{00000000-0005-0000-0000-0000620C0000}"/>
    <cellStyle name="Monétaire 2 4 3 4 16" xfId="1029" xr:uid="{00000000-0005-0000-0000-0000630C0000}"/>
    <cellStyle name="Monétaire 2 4 3 4 2" xfId="1729" xr:uid="{00000000-0005-0000-0000-0000640C0000}"/>
    <cellStyle name="Monétaire 2 4 3 4 3" xfId="2437" xr:uid="{00000000-0005-0000-0000-0000650C0000}"/>
    <cellStyle name="Monétaire 2 4 3 4 4" xfId="3137" xr:uid="{00000000-0005-0000-0000-0000660C0000}"/>
    <cellStyle name="Monétaire 2 4 3 4 5" xfId="3837" xr:uid="{00000000-0005-0000-0000-0000670C0000}"/>
    <cellStyle name="Monétaire 2 4 3 4 6" xfId="4537" xr:uid="{00000000-0005-0000-0000-0000680C0000}"/>
    <cellStyle name="Monétaire 2 4 3 4 7" xfId="5251" xr:uid="{00000000-0005-0000-0000-0000690C0000}"/>
    <cellStyle name="Monétaire 2 4 3 4 8" xfId="5965" xr:uid="{00000000-0005-0000-0000-00006A0C0000}"/>
    <cellStyle name="Monétaire 2 4 3 4 9" xfId="6679" xr:uid="{00000000-0005-0000-0000-00006B0C0000}"/>
    <cellStyle name="Monétaire 2 4 3 5" xfId="531" xr:uid="{00000000-0005-0000-0000-00006C0C0000}"/>
    <cellStyle name="Monétaire 2 4 3 5 10" xfId="7493" xr:uid="{00000000-0005-0000-0000-00006D0C0000}"/>
    <cellStyle name="Monétaire 2 4 3 5 11" xfId="8207" xr:uid="{00000000-0005-0000-0000-00006E0C0000}"/>
    <cellStyle name="Monétaire 2 4 3 5 12" xfId="8921" xr:uid="{00000000-0005-0000-0000-00006F0C0000}"/>
    <cellStyle name="Monétaire 2 4 3 5 13" xfId="9635" xr:uid="{00000000-0005-0000-0000-0000700C0000}"/>
    <cellStyle name="Monétaire 2 4 3 5 14" xfId="10349" xr:uid="{00000000-0005-0000-0000-0000710C0000}"/>
    <cellStyle name="Monétaire 2 4 3 5 15" xfId="11063" xr:uid="{00000000-0005-0000-0000-0000720C0000}"/>
    <cellStyle name="Monétaire 2 4 3 5 16" xfId="1129" xr:uid="{00000000-0005-0000-0000-0000730C0000}"/>
    <cellStyle name="Monétaire 2 4 3 5 2" xfId="1829" xr:uid="{00000000-0005-0000-0000-0000740C0000}"/>
    <cellStyle name="Monétaire 2 4 3 5 3" xfId="2537" xr:uid="{00000000-0005-0000-0000-0000750C0000}"/>
    <cellStyle name="Monétaire 2 4 3 5 4" xfId="3237" xr:uid="{00000000-0005-0000-0000-0000760C0000}"/>
    <cellStyle name="Monétaire 2 4 3 5 5" xfId="3937" xr:uid="{00000000-0005-0000-0000-0000770C0000}"/>
    <cellStyle name="Monétaire 2 4 3 5 6" xfId="4637" xr:uid="{00000000-0005-0000-0000-0000780C0000}"/>
    <cellStyle name="Monétaire 2 4 3 5 7" xfId="5351" xr:uid="{00000000-0005-0000-0000-0000790C0000}"/>
    <cellStyle name="Monétaire 2 4 3 5 8" xfId="6065" xr:uid="{00000000-0005-0000-0000-00007A0C0000}"/>
    <cellStyle name="Monétaire 2 4 3 5 9" xfId="6779" xr:uid="{00000000-0005-0000-0000-00007B0C0000}"/>
    <cellStyle name="Monétaire 2 4 3 6" xfId="631" xr:uid="{00000000-0005-0000-0000-00007C0C0000}"/>
    <cellStyle name="Monétaire 2 4 3 6 10" xfId="7593" xr:uid="{00000000-0005-0000-0000-00007D0C0000}"/>
    <cellStyle name="Monétaire 2 4 3 6 11" xfId="8307" xr:uid="{00000000-0005-0000-0000-00007E0C0000}"/>
    <cellStyle name="Monétaire 2 4 3 6 12" xfId="9021" xr:uid="{00000000-0005-0000-0000-00007F0C0000}"/>
    <cellStyle name="Monétaire 2 4 3 6 13" xfId="9735" xr:uid="{00000000-0005-0000-0000-0000800C0000}"/>
    <cellStyle name="Monétaire 2 4 3 6 14" xfId="10449" xr:uid="{00000000-0005-0000-0000-0000810C0000}"/>
    <cellStyle name="Monétaire 2 4 3 6 15" xfId="11163" xr:uid="{00000000-0005-0000-0000-0000820C0000}"/>
    <cellStyle name="Monétaire 2 4 3 6 16" xfId="1229" xr:uid="{00000000-0005-0000-0000-0000830C0000}"/>
    <cellStyle name="Monétaire 2 4 3 6 2" xfId="1929" xr:uid="{00000000-0005-0000-0000-0000840C0000}"/>
    <cellStyle name="Monétaire 2 4 3 6 3" xfId="2637" xr:uid="{00000000-0005-0000-0000-0000850C0000}"/>
    <cellStyle name="Monétaire 2 4 3 6 4" xfId="3337" xr:uid="{00000000-0005-0000-0000-0000860C0000}"/>
    <cellStyle name="Monétaire 2 4 3 6 5" xfId="4037" xr:uid="{00000000-0005-0000-0000-0000870C0000}"/>
    <cellStyle name="Monétaire 2 4 3 6 6" xfId="4737" xr:uid="{00000000-0005-0000-0000-0000880C0000}"/>
    <cellStyle name="Monétaire 2 4 3 6 7" xfId="5451" xr:uid="{00000000-0005-0000-0000-0000890C0000}"/>
    <cellStyle name="Monétaire 2 4 3 6 8" xfId="6165" xr:uid="{00000000-0005-0000-0000-00008A0C0000}"/>
    <cellStyle name="Monétaire 2 4 3 6 9" xfId="6879" xr:uid="{00000000-0005-0000-0000-00008B0C0000}"/>
    <cellStyle name="Monétaire 2 4 3 7" xfId="155" xr:uid="{00000000-0005-0000-0000-00008C0C0000}"/>
    <cellStyle name="Monétaire 2 4 3 7 10" xfId="7831" xr:uid="{00000000-0005-0000-0000-00008D0C0000}"/>
    <cellStyle name="Monétaire 2 4 3 7 11" xfId="8545" xr:uid="{00000000-0005-0000-0000-00008E0C0000}"/>
    <cellStyle name="Monétaire 2 4 3 7 12" xfId="9259" xr:uid="{00000000-0005-0000-0000-00008F0C0000}"/>
    <cellStyle name="Monétaire 2 4 3 7 13" xfId="9973" xr:uid="{00000000-0005-0000-0000-0000900C0000}"/>
    <cellStyle name="Monétaire 2 4 3 7 14" xfId="10687" xr:uid="{00000000-0005-0000-0000-0000910C0000}"/>
    <cellStyle name="Monétaire 2 4 3 7 15" xfId="1453" xr:uid="{00000000-0005-0000-0000-0000920C0000}"/>
    <cellStyle name="Monétaire 2 4 3 7 2" xfId="2161" xr:uid="{00000000-0005-0000-0000-0000930C0000}"/>
    <cellStyle name="Monétaire 2 4 3 7 3" xfId="2861" xr:uid="{00000000-0005-0000-0000-0000940C0000}"/>
    <cellStyle name="Monétaire 2 4 3 7 4" xfId="3561" xr:uid="{00000000-0005-0000-0000-0000950C0000}"/>
    <cellStyle name="Monétaire 2 4 3 7 5" xfId="4261" xr:uid="{00000000-0005-0000-0000-0000960C0000}"/>
    <cellStyle name="Monétaire 2 4 3 7 6" xfId="4975" xr:uid="{00000000-0005-0000-0000-0000970C0000}"/>
    <cellStyle name="Monétaire 2 4 3 7 7" xfId="5689" xr:uid="{00000000-0005-0000-0000-0000980C0000}"/>
    <cellStyle name="Monétaire 2 4 3 7 8" xfId="6403" xr:uid="{00000000-0005-0000-0000-0000990C0000}"/>
    <cellStyle name="Monétaire 2 4 3 7 9" xfId="7117" xr:uid="{00000000-0005-0000-0000-00009A0C0000}"/>
    <cellStyle name="Monétaire 2 4 3 8" xfId="1337" xr:uid="{00000000-0005-0000-0000-00009B0C0000}"/>
    <cellStyle name="Monétaire 2 4 3 9" xfId="2045" xr:uid="{00000000-0005-0000-0000-00009C0C0000}"/>
    <cellStyle name="Monétaire 2 4 4" xfId="221" xr:uid="{00000000-0005-0000-0000-00009D0C0000}"/>
    <cellStyle name="Monétaire 2 4 4 10" xfId="7183" xr:uid="{00000000-0005-0000-0000-00009E0C0000}"/>
    <cellStyle name="Monétaire 2 4 4 11" xfId="7897" xr:uid="{00000000-0005-0000-0000-00009F0C0000}"/>
    <cellStyle name="Monétaire 2 4 4 12" xfId="8611" xr:uid="{00000000-0005-0000-0000-0000A00C0000}"/>
    <cellStyle name="Monétaire 2 4 4 13" xfId="9325" xr:uid="{00000000-0005-0000-0000-0000A10C0000}"/>
    <cellStyle name="Monétaire 2 4 4 14" xfId="10039" xr:uid="{00000000-0005-0000-0000-0000A20C0000}"/>
    <cellStyle name="Monétaire 2 4 4 15" xfId="10753" xr:uid="{00000000-0005-0000-0000-0000A30C0000}"/>
    <cellStyle name="Monétaire 2 4 4 16" xfId="819" xr:uid="{00000000-0005-0000-0000-0000A40C0000}"/>
    <cellStyle name="Monétaire 2 4 4 2" xfId="1519" xr:uid="{00000000-0005-0000-0000-0000A50C0000}"/>
    <cellStyle name="Monétaire 2 4 4 3" xfId="2227" xr:uid="{00000000-0005-0000-0000-0000A60C0000}"/>
    <cellStyle name="Monétaire 2 4 4 4" xfId="2927" xr:uid="{00000000-0005-0000-0000-0000A70C0000}"/>
    <cellStyle name="Monétaire 2 4 4 5" xfId="3627" xr:uid="{00000000-0005-0000-0000-0000A80C0000}"/>
    <cellStyle name="Monétaire 2 4 4 6" xfId="4327" xr:uid="{00000000-0005-0000-0000-0000A90C0000}"/>
    <cellStyle name="Monétaire 2 4 4 7" xfId="5041" xr:uid="{00000000-0005-0000-0000-0000AA0C0000}"/>
    <cellStyle name="Monétaire 2 4 4 8" xfId="5755" xr:uid="{00000000-0005-0000-0000-0000AB0C0000}"/>
    <cellStyle name="Monétaire 2 4 4 9" xfId="6469" xr:uid="{00000000-0005-0000-0000-0000AC0C0000}"/>
    <cellStyle name="Monétaire 2 4 5" xfId="313" xr:uid="{00000000-0005-0000-0000-0000AD0C0000}"/>
    <cellStyle name="Monétaire 2 4 5 10" xfId="7275" xr:uid="{00000000-0005-0000-0000-0000AE0C0000}"/>
    <cellStyle name="Monétaire 2 4 5 11" xfId="7989" xr:uid="{00000000-0005-0000-0000-0000AF0C0000}"/>
    <cellStyle name="Monétaire 2 4 5 12" xfId="8703" xr:uid="{00000000-0005-0000-0000-0000B00C0000}"/>
    <cellStyle name="Monétaire 2 4 5 13" xfId="9417" xr:uid="{00000000-0005-0000-0000-0000B10C0000}"/>
    <cellStyle name="Monétaire 2 4 5 14" xfId="10131" xr:uid="{00000000-0005-0000-0000-0000B20C0000}"/>
    <cellStyle name="Monétaire 2 4 5 15" xfId="10845" xr:uid="{00000000-0005-0000-0000-0000B30C0000}"/>
    <cellStyle name="Monétaire 2 4 5 16" xfId="911" xr:uid="{00000000-0005-0000-0000-0000B40C0000}"/>
    <cellStyle name="Monétaire 2 4 5 2" xfId="1611" xr:uid="{00000000-0005-0000-0000-0000B50C0000}"/>
    <cellStyle name="Monétaire 2 4 5 3" xfId="2319" xr:uid="{00000000-0005-0000-0000-0000B60C0000}"/>
    <cellStyle name="Monétaire 2 4 5 4" xfId="3019" xr:uid="{00000000-0005-0000-0000-0000B70C0000}"/>
    <cellStyle name="Monétaire 2 4 5 5" xfId="3719" xr:uid="{00000000-0005-0000-0000-0000B80C0000}"/>
    <cellStyle name="Monétaire 2 4 5 6" xfId="4419" xr:uid="{00000000-0005-0000-0000-0000B90C0000}"/>
    <cellStyle name="Monétaire 2 4 5 7" xfId="5133" xr:uid="{00000000-0005-0000-0000-0000BA0C0000}"/>
    <cellStyle name="Monétaire 2 4 5 8" xfId="5847" xr:uid="{00000000-0005-0000-0000-0000BB0C0000}"/>
    <cellStyle name="Monétaire 2 4 5 9" xfId="6561" xr:uid="{00000000-0005-0000-0000-0000BC0C0000}"/>
    <cellStyle name="Monétaire 2 4 6" xfId="413" xr:uid="{00000000-0005-0000-0000-0000BD0C0000}"/>
    <cellStyle name="Monétaire 2 4 6 10" xfId="7375" xr:uid="{00000000-0005-0000-0000-0000BE0C0000}"/>
    <cellStyle name="Monétaire 2 4 6 11" xfId="8089" xr:uid="{00000000-0005-0000-0000-0000BF0C0000}"/>
    <cellStyle name="Monétaire 2 4 6 12" xfId="8803" xr:uid="{00000000-0005-0000-0000-0000C00C0000}"/>
    <cellStyle name="Monétaire 2 4 6 13" xfId="9517" xr:uid="{00000000-0005-0000-0000-0000C10C0000}"/>
    <cellStyle name="Monétaire 2 4 6 14" xfId="10231" xr:uid="{00000000-0005-0000-0000-0000C20C0000}"/>
    <cellStyle name="Monétaire 2 4 6 15" xfId="10945" xr:uid="{00000000-0005-0000-0000-0000C30C0000}"/>
    <cellStyle name="Monétaire 2 4 6 16" xfId="1011" xr:uid="{00000000-0005-0000-0000-0000C40C0000}"/>
    <cellStyle name="Monétaire 2 4 6 2" xfId="1711" xr:uid="{00000000-0005-0000-0000-0000C50C0000}"/>
    <cellStyle name="Monétaire 2 4 6 3" xfId="2419" xr:uid="{00000000-0005-0000-0000-0000C60C0000}"/>
    <cellStyle name="Monétaire 2 4 6 4" xfId="3119" xr:uid="{00000000-0005-0000-0000-0000C70C0000}"/>
    <cellStyle name="Monétaire 2 4 6 5" xfId="3819" xr:uid="{00000000-0005-0000-0000-0000C80C0000}"/>
    <cellStyle name="Monétaire 2 4 6 6" xfId="4519" xr:uid="{00000000-0005-0000-0000-0000C90C0000}"/>
    <cellStyle name="Monétaire 2 4 6 7" xfId="5233" xr:uid="{00000000-0005-0000-0000-0000CA0C0000}"/>
    <cellStyle name="Monétaire 2 4 6 8" xfId="5947" xr:uid="{00000000-0005-0000-0000-0000CB0C0000}"/>
    <cellStyle name="Monétaire 2 4 6 9" xfId="6661" xr:uid="{00000000-0005-0000-0000-0000CC0C0000}"/>
    <cellStyle name="Monétaire 2 4 7" xfId="513" xr:uid="{00000000-0005-0000-0000-0000CD0C0000}"/>
    <cellStyle name="Monétaire 2 4 7 10" xfId="7475" xr:uid="{00000000-0005-0000-0000-0000CE0C0000}"/>
    <cellStyle name="Monétaire 2 4 7 11" xfId="8189" xr:uid="{00000000-0005-0000-0000-0000CF0C0000}"/>
    <cellStyle name="Monétaire 2 4 7 12" xfId="8903" xr:uid="{00000000-0005-0000-0000-0000D00C0000}"/>
    <cellStyle name="Monétaire 2 4 7 13" xfId="9617" xr:uid="{00000000-0005-0000-0000-0000D10C0000}"/>
    <cellStyle name="Monétaire 2 4 7 14" xfId="10331" xr:uid="{00000000-0005-0000-0000-0000D20C0000}"/>
    <cellStyle name="Monétaire 2 4 7 15" xfId="11045" xr:uid="{00000000-0005-0000-0000-0000D30C0000}"/>
    <cellStyle name="Monétaire 2 4 7 16" xfId="1111" xr:uid="{00000000-0005-0000-0000-0000D40C0000}"/>
    <cellStyle name="Monétaire 2 4 7 2" xfId="1811" xr:uid="{00000000-0005-0000-0000-0000D50C0000}"/>
    <cellStyle name="Monétaire 2 4 7 3" xfId="2519" xr:uid="{00000000-0005-0000-0000-0000D60C0000}"/>
    <cellStyle name="Monétaire 2 4 7 4" xfId="3219" xr:uid="{00000000-0005-0000-0000-0000D70C0000}"/>
    <cellStyle name="Monétaire 2 4 7 5" xfId="3919" xr:uid="{00000000-0005-0000-0000-0000D80C0000}"/>
    <cellStyle name="Monétaire 2 4 7 6" xfId="4619" xr:uid="{00000000-0005-0000-0000-0000D90C0000}"/>
    <cellStyle name="Monétaire 2 4 7 7" xfId="5333" xr:uid="{00000000-0005-0000-0000-0000DA0C0000}"/>
    <cellStyle name="Monétaire 2 4 7 8" xfId="6047" xr:uid="{00000000-0005-0000-0000-0000DB0C0000}"/>
    <cellStyle name="Monétaire 2 4 7 9" xfId="6761" xr:uid="{00000000-0005-0000-0000-0000DC0C0000}"/>
    <cellStyle name="Monétaire 2 4 8" xfId="613" xr:uid="{00000000-0005-0000-0000-0000DD0C0000}"/>
    <cellStyle name="Monétaire 2 4 8 10" xfId="7575" xr:uid="{00000000-0005-0000-0000-0000DE0C0000}"/>
    <cellStyle name="Monétaire 2 4 8 11" xfId="8289" xr:uid="{00000000-0005-0000-0000-0000DF0C0000}"/>
    <cellStyle name="Monétaire 2 4 8 12" xfId="9003" xr:uid="{00000000-0005-0000-0000-0000E00C0000}"/>
    <cellStyle name="Monétaire 2 4 8 13" xfId="9717" xr:uid="{00000000-0005-0000-0000-0000E10C0000}"/>
    <cellStyle name="Monétaire 2 4 8 14" xfId="10431" xr:uid="{00000000-0005-0000-0000-0000E20C0000}"/>
    <cellStyle name="Monétaire 2 4 8 15" xfId="11145" xr:uid="{00000000-0005-0000-0000-0000E30C0000}"/>
    <cellStyle name="Monétaire 2 4 8 16" xfId="1211" xr:uid="{00000000-0005-0000-0000-0000E40C0000}"/>
    <cellStyle name="Monétaire 2 4 8 2" xfId="1911" xr:uid="{00000000-0005-0000-0000-0000E50C0000}"/>
    <cellStyle name="Monétaire 2 4 8 3" xfId="2619" xr:uid="{00000000-0005-0000-0000-0000E60C0000}"/>
    <cellStyle name="Monétaire 2 4 8 4" xfId="3319" xr:uid="{00000000-0005-0000-0000-0000E70C0000}"/>
    <cellStyle name="Monétaire 2 4 8 5" xfId="4019" xr:uid="{00000000-0005-0000-0000-0000E80C0000}"/>
    <cellStyle name="Monétaire 2 4 8 6" xfId="4719" xr:uid="{00000000-0005-0000-0000-0000E90C0000}"/>
    <cellStyle name="Monétaire 2 4 8 7" xfId="5433" xr:uid="{00000000-0005-0000-0000-0000EA0C0000}"/>
    <cellStyle name="Monétaire 2 4 8 8" xfId="6147" xr:uid="{00000000-0005-0000-0000-0000EB0C0000}"/>
    <cellStyle name="Monétaire 2 4 8 9" xfId="6861" xr:uid="{00000000-0005-0000-0000-0000EC0C0000}"/>
    <cellStyle name="Monétaire 2 4 9" xfId="137" xr:uid="{00000000-0005-0000-0000-0000ED0C0000}"/>
    <cellStyle name="Monétaire 2 4 9 10" xfId="7813" xr:uid="{00000000-0005-0000-0000-0000EE0C0000}"/>
    <cellStyle name="Monétaire 2 4 9 11" xfId="8527" xr:uid="{00000000-0005-0000-0000-0000EF0C0000}"/>
    <cellStyle name="Monétaire 2 4 9 12" xfId="9241" xr:uid="{00000000-0005-0000-0000-0000F00C0000}"/>
    <cellStyle name="Monétaire 2 4 9 13" xfId="9955" xr:uid="{00000000-0005-0000-0000-0000F10C0000}"/>
    <cellStyle name="Monétaire 2 4 9 14" xfId="10669" xr:uid="{00000000-0005-0000-0000-0000F20C0000}"/>
    <cellStyle name="Monétaire 2 4 9 15" xfId="1435" xr:uid="{00000000-0005-0000-0000-0000F30C0000}"/>
    <cellStyle name="Monétaire 2 4 9 2" xfId="2143" xr:uid="{00000000-0005-0000-0000-0000F40C0000}"/>
    <cellStyle name="Monétaire 2 4 9 3" xfId="2843" xr:uid="{00000000-0005-0000-0000-0000F50C0000}"/>
    <cellStyle name="Monétaire 2 4 9 4" xfId="3543" xr:uid="{00000000-0005-0000-0000-0000F60C0000}"/>
    <cellStyle name="Monétaire 2 4 9 5" xfId="4243" xr:uid="{00000000-0005-0000-0000-0000F70C0000}"/>
    <cellStyle name="Monétaire 2 4 9 6" xfId="4957" xr:uid="{00000000-0005-0000-0000-0000F80C0000}"/>
    <cellStyle name="Monétaire 2 4 9 7" xfId="5671" xr:uid="{00000000-0005-0000-0000-0000F90C0000}"/>
    <cellStyle name="Monétaire 2 4 9 8" xfId="6385" xr:uid="{00000000-0005-0000-0000-0000FA0C0000}"/>
    <cellStyle name="Monétaire 2 4 9 9" xfId="7099" xr:uid="{00000000-0005-0000-0000-0000FB0C0000}"/>
    <cellStyle name="Monétaire 2 5" xfId="53" xr:uid="{00000000-0005-0000-0000-0000FC0C0000}"/>
    <cellStyle name="Monétaire 2 5 10" xfId="2759" xr:uid="{00000000-0005-0000-0000-0000FD0C0000}"/>
    <cellStyle name="Monétaire 2 5 11" xfId="3459" xr:uid="{00000000-0005-0000-0000-0000FE0C0000}"/>
    <cellStyle name="Monétaire 2 5 12" xfId="4159" xr:uid="{00000000-0005-0000-0000-0000FF0C0000}"/>
    <cellStyle name="Monétaire 2 5 13" xfId="4873" xr:uid="{00000000-0005-0000-0000-0000000D0000}"/>
    <cellStyle name="Monétaire 2 5 14" xfId="5587" xr:uid="{00000000-0005-0000-0000-0000010D0000}"/>
    <cellStyle name="Monétaire 2 5 15" xfId="6301" xr:uid="{00000000-0005-0000-0000-0000020D0000}"/>
    <cellStyle name="Monétaire 2 5 16" xfId="7015" xr:uid="{00000000-0005-0000-0000-0000030D0000}"/>
    <cellStyle name="Monétaire 2 5 17" xfId="7729" xr:uid="{00000000-0005-0000-0000-0000040D0000}"/>
    <cellStyle name="Monétaire 2 5 18" xfId="8443" xr:uid="{00000000-0005-0000-0000-0000050D0000}"/>
    <cellStyle name="Monétaire 2 5 19" xfId="9157" xr:uid="{00000000-0005-0000-0000-0000060D0000}"/>
    <cellStyle name="Monétaire 2 5 2" xfId="253" xr:uid="{00000000-0005-0000-0000-0000070D0000}"/>
    <cellStyle name="Monétaire 2 5 2 10" xfId="7215" xr:uid="{00000000-0005-0000-0000-0000080D0000}"/>
    <cellStyle name="Monétaire 2 5 2 11" xfId="7929" xr:uid="{00000000-0005-0000-0000-0000090D0000}"/>
    <cellStyle name="Monétaire 2 5 2 12" xfId="8643" xr:uid="{00000000-0005-0000-0000-00000A0D0000}"/>
    <cellStyle name="Monétaire 2 5 2 13" xfId="9357" xr:uid="{00000000-0005-0000-0000-00000B0D0000}"/>
    <cellStyle name="Monétaire 2 5 2 14" xfId="10071" xr:uid="{00000000-0005-0000-0000-00000C0D0000}"/>
    <cellStyle name="Monétaire 2 5 2 15" xfId="10785" xr:uid="{00000000-0005-0000-0000-00000D0D0000}"/>
    <cellStyle name="Monétaire 2 5 2 16" xfId="851" xr:uid="{00000000-0005-0000-0000-00000E0D0000}"/>
    <cellStyle name="Monétaire 2 5 2 2" xfId="1551" xr:uid="{00000000-0005-0000-0000-00000F0D0000}"/>
    <cellStyle name="Monétaire 2 5 2 3" xfId="2259" xr:uid="{00000000-0005-0000-0000-0000100D0000}"/>
    <cellStyle name="Monétaire 2 5 2 4" xfId="2959" xr:uid="{00000000-0005-0000-0000-0000110D0000}"/>
    <cellStyle name="Monétaire 2 5 2 5" xfId="3659" xr:uid="{00000000-0005-0000-0000-0000120D0000}"/>
    <cellStyle name="Monétaire 2 5 2 6" xfId="4359" xr:uid="{00000000-0005-0000-0000-0000130D0000}"/>
    <cellStyle name="Monétaire 2 5 2 7" xfId="5073" xr:uid="{00000000-0005-0000-0000-0000140D0000}"/>
    <cellStyle name="Monétaire 2 5 2 8" xfId="5787" xr:uid="{00000000-0005-0000-0000-0000150D0000}"/>
    <cellStyle name="Monétaire 2 5 2 9" xfId="6501" xr:uid="{00000000-0005-0000-0000-0000160D0000}"/>
    <cellStyle name="Monétaire 2 5 20" xfId="9871" xr:uid="{00000000-0005-0000-0000-0000170D0000}"/>
    <cellStyle name="Monétaire 2 5 21" xfId="10585" xr:uid="{00000000-0005-0000-0000-0000180D0000}"/>
    <cellStyle name="Monétaire 2 5 22" xfId="767" xr:uid="{00000000-0005-0000-0000-0000190D0000}"/>
    <cellStyle name="Monétaire 2 5 3" xfId="345" xr:uid="{00000000-0005-0000-0000-00001A0D0000}"/>
    <cellStyle name="Monétaire 2 5 3 10" xfId="7307" xr:uid="{00000000-0005-0000-0000-00001B0D0000}"/>
    <cellStyle name="Monétaire 2 5 3 11" xfId="8021" xr:uid="{00000000-0005-0000-0000-00001C0D0000}"/>
    <cellStyle name="Monétaire 2 5 3 12" xfId="8735" xr:uid="{00000000-0005-0000-0000-00001D0D0000}"/>
    <cellStyle name="Monétaire 2 5 3 13" xfId="9449" xr:uid="{00000000-0005-0000-0000-00001E0D0000}"/>
    <cellStyle name="Monétaire 2 5 3 14" xfId="10163" xr:uid="{00000000-0005-0000-0000-00001F0D0000}"/>
    <cellStyle name="Monétaire 2 5 3 15" xfId="10877" xr:uid="{00000000-0005-0000-0000-0000200D0000}"/>
    <cellStyle name="Monétaire 2 5 3 16" xfId="943" xr:uid="{00000000-0005-0000-0000-0000210D0000}"/>
    <cellStyle name="Monétaire 2 5 3 2" xfId="1643" xr:uid="{00000000-0005-0000-0000-0000220D0000}"/>
    <cellStyle name="Monétaire 2 5 3 3" xfId="2351" xr:uid="{00000000-0005-0000-0000-0000230D0000}"/>
    <cellStyle name="Monétaire 2 5 3 4" xfId="3051" xr:uid="{00000000-0005-0000-0000-0000240D0000}"/>
    <cellStyle name="Monétaire 2 5 3 5" xfId="3751" xr:uid="{00000000-0005-0000-0000-0000250D0000}"/>
    <cellStyle name="Monétaire 2 5 3 6" xfId="4451" xr:uid="{00000000-0005-0000-0000-0000260D0000}"/>
    <cellStyle name="Monétaire 2 5 3 7" xfId="5165" xr:uid="{00000000-0005-0000-0000-0000270D0000}"/>
    <cellStyle name="Monétaire 2 5 3 8" xfId="5879" xr:uid="{00000000-0005-0000-0000-0000280D0000}"/>
    <cellStyle name="Monétaire 2 5 3 9" xfId="6593" xr:uid="{00000000-0005-0000-0000-0000290D0000}"/>
    <cellStyle name="Monétaire 2 5 4" xfId="445" xr:uid="{00000000-0005-0000-0000-00002A0D0000}"/>
    <cellStyle name="Monétaire 2 5 4 10" xfId="7407" xr:uid="{00000000-0005-0000-0000-00002B0D0000}"/>
    <cellStyle name="Monétaire 2 5 4 11" xfId="8121" xr:uid="{00000000-0005-0000-0000-00002C0D0000}"/>
    <cellStyle name="Monétaire 2 5 4 12" xfId="8835" xr:uid="{00000000-0005-0000-0000-00002D0D0000}"/>
    <cellStyle name="Monétaire 2 5 4 13" xfId="9549" xr:uid="{00000000-0005-0000-0000-00002E0D0000}"/>
    <cellStyle name="Monétaire 2 5 4 14" xfId="10263" xr:uid="{00000000-0005-0000-0000-00002F0D0000}"/>
    <cellStyle name="Monétaire 2 5 4 15" xfId="10977" xr:uid="{00000000-0005-0000-0000-0000300D0000}"/>
    <cellStyle name="Monétaire 2 5 4 16" xfId="1043" xr:uid="{00000000-0005-0000-0000-0000310D0000}"/>
    <cellStyle name="Monétaire 2 5 4 2" xfId="1743" xr:uid="{00000000-0005-0000-0000-0000320D0000}"/>
    <cellStyle name="Monétaire 2 5 4 3" xfId="2451" xr:uid="{00000000-0005-0000-0000-0000330D0000}"/>
    <cellStyle name="Monétaire 2 5 4 4" xfId="3151" xr:uid="{00000000-0005-0000-0000-0000340D0000}"/>
    <cellStyle name="Monétaire 2 5 4 5" xfId="3851" xr:uid="{00000000-0005-0000-0000-0000350D0000}"/>
    <cellStyle name="Monétaire 2 5 4 6" xfId="4551" xr:uid="{00000000-0005-0000-0000-0000360D0000}"/>
    <cellStyle name="Monétaire 2 5 4 7" xfId="5265" xr:uid="{00000000-0005-0000-0000-0000370D0000}"/>
    <cellStyle name="Monétaire 2 5 4 8" xfId="5979" xr:uid="{00000000-0005-0000-0000-0000380D0000}"/>
    <cellStyle name="Monétaire 2 5 4 9" xfId="6693" xr:uid="{00000000-0005-0000-0000-0000390D0000}"/>
    <cellStyle name="Monétaire 2 5 5" xfId="545" xr:uid="{00000000-0005-0000-0000-00003A0D0000}"/>
    <cellStyle name="Monétaire 2 5 5 10" xfId="7507" xr:uid="{00000000-0005-0000-0000-00003B0D0000}"/>
    <cellStyle name="Monétaire 2 5 5 11" xfId="8221" xr:uid="{00000000-0005-0000-0000-00003C0D0000}"/>
    <cellStyle name="Monétaire 2 5 5 12" xfId="8935" xr:uid="{00000000-0005-0000-0000-00003D0D0000}"/>
    <cellStyle name="Monétaire 2 5 5 13" xfId="9649" xr:uid="{00000000-0005-0000-0000-00003E0D0000}"/>
    <cellStyle name="Monétaire 2 5 5 14" xfId="10363" xr:uid="{00000000-0005-0000-0000-00003F0D0000}"/>
    <cellStyle name="Monétaire 2 5 5 15" xfId="11077" xr:uid="{00000000-0005-0000-0000-0000400D0000}"/>
    <cellStyle name="Monétaire 2 5 5 16" xfId="1143" xr:uid="{00000000-0005-0000-0000-0000410D0000}"/>
    <cellStyle name="Monétaire 2 5 5 2" xfId="1843" xr:uid="{00000000-0005-0000-0000-0000420D0000}"/>
    <cellStyle name="Monétaire 2 5 5 3" xfId="2551" xr:uid="{00000000-0005-0000-0000-0000430D0000}"/>
    <cellStyle name="Monétaire 2 5 5 4" xfId="3251" xr:uid="{00000000-0005-0000-0000-0000440D0000}"/>
    <cellStyle name="Monétaire 2 5 5 5" xfId="3951" xr:uid="{00000000-0005-0000-0000-0000450D0000}"/>
    <cellStyle name="Monétaire 2 5 5 6" xfId="4651" xr:uid="{00000000-0005-0000-0000-0000460D0000}"/>
    <cellStyle name="Monétaire 2 5 5 7" xfId="5365" xr:uid="{00000000-0005-0000-0000-0000470D0000}"/>
    <cellStyle name="Monétaire 2 5 5 8" xfId="6079" xr:uid="{00000000-0005-0000-0000-0000480D0000}"/>
    <cellStyle name="Monétaire 2 5 5 9" xfId="6793" xr:uid="{00000000-0005-0000-0000-0000490D0000}"/>
    <cellStyle name="Monétaire 2 5 6" xfId="645" xr:uid="{00000000-0005-0000-0000-00004A0D0000}"/>
    <cellStyle name="Monétaire 2 5 6 10" xfId="7607" xr:uid="{00000000-0005-0000-0000-00004B0D0000}"/>
    <cellStyle name="Monétaire 2 5 6 11" xfId="8321" xr:uid="{00000000-0005-0000-0000-00004C0D0000}"/>
    <cellStyle name="Monétaire 2 5 6 12" xfId="9035" xr:uid="{00000000-0005-0000-0000-00004D0D0000}"/>
    <cellStyle name="Monétaire 2 5 6 13" xfId="9749" xr:uid="{00000000-0005-0000-0000-00004E0D0000}"/>
    <cellStyle name="Monétaire 2 5 6 14" xfId="10463" xr:uid="{00000000-0005-0000-0000-00004F0D0000}"/>
    <cellStyle name="Monétaire 2 5 6 15" xfId="11177" xr:uid="{00000000-0005-0000-0000-0000500D0000}"/>
    <cellStyle name="Monétaire 2 5 6 16" xfId="1243" xr:uid="{00000000-0005-0000-0000-0000510D0000}"/>
    <cellStyle name="Monétaire 2 5 6 2" xfId="1943" xr:uid="{00000000-0005-0000-0000-0000520D0000}"/>
    <cellStyle name="Monétaire 2 5 6 3" xfId="2651" xr:uid="{00000000-0005-0000-0000-0000530D0000}"/>
    <cellStyle name="Monétaire 2 5 6 4" xfId="3351" xr:uid="{00000000-0005-0000-0000-0000540D0000}"/>
    <cellStyle name="Monétaire 2 5 6 5" xfId="4051" xr:uid="{00000000-0005-0000-0000-0000550D0000}"/>
    <cellStyle name="Monétaire 2 5 6 6" xfId="4751" xr:uid="{00000000-0005-0000-0000-0000560D0000}"/>
    <cellStyle name="Monétaire 2 5 6 7" xfId="5465" xr:uid="{00000000-0005-0000-0000-0000570D0000}"/>
    <cellStyle name="Monétaire 2 5 6 8" xfId="6179" xr:uid="{00000000-0005-0000-0000-0000580D0000}"/>
    <cellStyle name="Monétaire 2 5 6 9" xfId="6893" xr:uid="{00000000-0005-0000-0000-0000590D0000}"/>
    <cellStyle name="Monétaire 2 5 7" xfId="169" xr:uid="{00000000-0005-0000-0000-00005A0D0000}"/>
    <cellStyle name="Monétaire 2 5 7 10" xfId="7845" xr:uid="{00000000-0005-0000-0000-00005B0D0000}"/>
    <cellStyle name="Monétaire 2 5 7 11" xfId="8559" xr:uid="{00000000-0005-0000-0000-00005C0D0000}"/>
    <cellStyle name="Monétaire 2 5 7 12" xfId="9273" xr:uid="{00000000-0005-0000-0000-00005D0D0000}"/>
    <cellStyle name="Monétaire 2 5 7 13" xfId="9987" xr:uid="{00000000-0005-0000-0000-00005E0D0000}"/>
    <cellStyle name="Monétaire 2 5 7 14" xfId="10701" xr:uid="{00000000-0005-0000-0000-00005F0D0000}"/>
    <cellStyle name="Monétaire 2 5 7 15" xfId="1467" xr:uid="{00000000-0005-0000-0000-0000600D0000}"/>
    <cellStyle name="Monétaire 2 5 7 2" xfId="2175" xr:uid="{00000000-0005-0000-0000-0000610D0000}"/>
    <cellStyle name="Monétaire 2 5 7 3" xfId="2875" xr:uid="{00000000-0005-0000-0000-0000620D0000}"/>
    <cellStyle name="Monétaire 2 5 7 4" xfId="3575" xr:uid="{00000000-0005-0000-0000-0000630D0000}"/>
    <cellStyle name="Monétaire 2 5 7 5" xfId="4275" xr:uid="{00000000-0005-0000-0000-0000640D0000}"/>
    <cellStyle name="Monétaire 2 5 7 6" xfId="4989" xr:uid="{00000000-0005-0000-0000-0000650D0000}"/>
    <cellStyle name="Monétaire 2 5 7 7" xfId="5703" xr:uid="{00000000-0005-0000-0000-0000660D0000}"/>
    <cellStyle name="Monétaire 2 5 7 8" xfId="6417" xr:uid="{00000000-0005-0000-0000-0000670D0000}"/>
    <cellStyle name="Monétaire 2 5 7 9" xfId="7131" xr:uid="{00000000-0005-0000-0000-0000680D0000}"/>
    <cellStyle name="Monétaire 2 5 8" xfId="1351" xr:uid="{00000000-0005-0000-0000-0000690D0000}"/>
    <cellStyle name="Monétaire 2 5 9" xfId="2059" xr:uid="{00000000-0005-0000-0000-00006A0D0000}"/>
    <cellStyle name="Monétaire 2 6" xfId="25" xr:uid="{00000000-0005-0000-0000-00006B0D0000}"/>
    <cellStyle name="Monétaire 2 6 10" xfId="2731" xr:uid="{00000000-0005-0000-0000-00006C0D0000}"/>
    <cellStyle name="Monétaire 2 6 11" xfId="3431" xr:uid="{00000000-0005-0000-0000-00006D0D0000}"/>
    <cellStyle name="Monétaire 2 6 12" xfId="4131" xr:uid="{00000000-0005-0000-0000-00006E0D0000}"/>
    <cellStyle name="Monétaire 2 6 13" xfId="4845" xr:uid="{00000000-0005-0000-0000-00006F0D0000}"/>
    <cellStyle name="Monétaire 2 6 14" xfId="5559" xr:uid="{00000000-0005-0000-0000-0000700D0000}"/>
    <cellStyle name="Monétaire 2 6 15" xfId="6273" xr:uid="{00000000-0005-0000-0000-0000710D0000}"/>
    <cellStyle name="Monétaire 2 6 16" xfId="6987" xr:uid="{00000000-0005-0000-0000-0000720D0000}"/>
    <cellStyle name="Monétaire 2 6 17" xfId="7701" xr:uid="{00000000-0005-0000-0000-0000730D0000}"/>
    <cellStyle name="Monétaire 2 6 18" xfId="8415" xr:uid="{00000000-0005-0000-0000-0000740D0000}"/>
    <cellStyle name="Monétaire 2 6 19" xfId="9129" xr:uid="{00000000-0005-0000-0000-0000750D0000}"/>
    <cellStyle name="Monétaire 2 6 2" xfId="225" xr:uid="{00000000-0005-0000-0000-0000760D0000}"/>
    <cellStyle name="Monétaire 2 6 2 10" xfId="7187" xr:uid="{00000000-0005-0000-0000-0000770D0000}"/>
    <cellStyle name="Monétaire 2 6 2 11" xfId="7901" xr:uid="{00000000-0005-0000-0000-0000780D0000}"/>
    <cellStyle name="Monétaire 2 6 2 12" xfId="8615" xr:uid="{00000000-0005-0000-0000-0000790D0000}"/>
    <cellStyle name="Monétaire 2 6 2 13" xfId="9329" xr:uid="{00000000-0005-0000-0000-00007A0D0000}"/>
    <cellStyle name="Monétaire 2 6 2 14" xfId="10043" xr:uid="{00000000-0005-0000-0000-00007B0D0000}"/>
    <cellStyle name="Monétaire 2 6 2 15" xfId="10757" xr:uid="{00000000-0005-0000-0000-00007C0D0000}"/>
    <cellStyle name="Monétaire 2 6 2 16" xfId="823" xr:uid="{00000000-0005-0000-0000-00007D0D0000}"/>
    <cellStyle name="Monétaire 2 6 2 2" xfId="1523" xr:uid="{00000000-0005-0000-0000-00007E0D0000}"/>
    <cellStyle name="Monétaire 2 6 2 3" xfId="2231" xr:uid="{00000000-0005-0000-0000-00007F0D0000}"/>
    <cellStyle name="Monétaire 2 6 2 4" xfId="2931" xr:uid="{00000000-0005-0000-0000-0000800D0000}"/>
    <cellStyle name="Monétaire 2 6 2 5" xfId="3631" xr:uid="{00000000-0005-0000-0000-0000810D0000}"/>
    <cellStyle name="Monétaire 2 6 2 6" xfId="4331" xr:uid="{00000000-0005-0000-0000-0000820D0000}"/>
    <cellStyle name="Monétaire 2 6 2 7" xfId="5045" xr:uid="{00000000-0005-0000-0000-0000830D0000}"/>
    <cellStyle name="Monétaire 2 6 2 8" xfId="5759" xr:uid="{00000000-0005-0000-0000-0000840D0000}"/>
    <cellStyle name="Monétaire 2 6 2 9" xfId="6473" xr:uid="{00000000-0005-0000-0000-0000850D0000}"/>
    <cellStyle name="Monétaire 2 6 20" xfId="9843" xr:uid="{00000000-0005-0000-0000-0000860D0000}"/>
    <cellStyle name="Monétaire 2 6 21" xfId="10557" xr:uid="{00000000-0005-0000-0000-0000870D0000}"/>
    <cellStyle name="Monétaire 2 6 22" xfId="739" xr:uid="{00000000-0005-0000-0000-0000880D0000}"/>
    <cellStyle name="Monétaire 2 6 3" xfId="317" xr:uid="{00000000-0005-0000-0000-0000890D0000}"/>
    <cellStyle name="Monétaire 2 6 3 10" xfId="7279" xr:uid="{00000000-0005-0000-0000-00008A0D0000}"/>
    <cellStyle name="Monétaire 2 6 3 11" xfId="7993" xr:uid="{00000000-0005-0000-0000-00008B0D0000}"/>
    <cellStyle name="Monétaire 2 6 3 12" xfId="8707" xr:uid="{00000000-0005-0000-0000-00008C0D0000}"/>
    <cellStyle name="Monétaire 2 6 3 13" xfId="9421" xr:uid="{00000000-0005-0000-0000-00008D0D0000}"/>
    <cellStyle name="Monétaire 2 6 3 14" xfId="10135" xr:uid="{00000000-0005-0000-0000-00008E0D0000}"/>
    <cellStyle name="Monétaire 2 6 3 15" xfId="10849" xr:uid="{00000000-0005-0000-0000-00008F0D0000}"/>
    <cellStyle name="Monétaire 2 6 3 16" xfId="915" xr:uid="{00000000-0005-0000-0000-0000900D0000}"/>
    <cellStyle name="Monétaire 2 6 3 2" xfId="1615" xr:uid="{00000000-0005-0000-0000-0000910D0000}"/>
    <cellStyle name="Monétaire 2 6 3 3" xfId="2323" xr:uid="{00000000-0005-0000-0000-0000920D0000}"/>
    <cellStyle name="Monétaire 2 6 3 4" xfId="3023" xr:uid="{00000000-0005-0000-0000-0000930D0000}"/>
    <cellStyle name="Monétaire 2 6 3 5" xfId="3723" xr:uid="{00000000-0005-0000-0000-0000940D0000}"/>
    <cellStyle name="Monétaire 2 6 3 6" xfId="4423" xr:uid="{00000000-0005-0000-0000-0000950D0000}"/>
    <cellStyle name="Monétaire 2 6 3 7" xfId="5137" xr:uid="{00000000-0005-0000-0000-0000960D0000}"/>
    <cellStyle name="Monétaire 2 6 3 8" xfId="5851" xr:uid="{00000000-0005-0000-0000-0000970D0000}"/>
    <cellStyle name="Monétaire 2 6 3 9" xfId="6565" xr:uid="{00000000-0005-0000-0000-0000980D0000}"/>
    <cellStyle name="Monétaire 2 6 4" xfId="417" xr:uid="{00000000-0005-0000-0000-0000990D0000}"/>
    <cellStyle name="Monétaire 2 6 4 10" xfId="7379" xr:uid="{00000000-0005-0000-0000-00009A0D0000}"/>
    <cellStyle name="Monétaire 2 6 4 11" xfId="8093" xr:uid="{00000000-0005-0000-0000-00009B0D0000}"/>
    <cellStyle name="Monétaire 2 6 4 12" xfId="8807" xr:uid="{00000000-0005-0000-0000-00009C0D0000}"/>
    <cellStyle name="Monétaire 2 6 4 13" xfId="9521" xr:uid="{00000000-0005-0000-0000-00009D0D0000}"/>
    <cellStyle name="Monétaire 2 6 4 14" xfId="10235" xr:uid="{00000000-0005-0000-0000-00009E0D0000}"/>
    <cellStyle name="Monétaire 2 6 4 15" xfId="10949" xr:uid="{00000000-0005-0000-0000-00009F0D0000}"/>
    <cellStyle name="Monétaire 2 6 4 16" xfId="1015" xr:uid="{00000000-0005-0000-0000-0000A00D0000}"/>
    <cellStyle name="Monétaire 2 6 4 2" xfId="1715" xr:uid="{00000000-0005-0000-0000-0000A10D0000}"/>
    <cellStyle name="Monétaire 2 6 4 3" xfId="2423" xr:uid="{00000000-0005-0000-0000-0000A20D0000}"/>
    <cellStyle name="Monétaire 2 6 4 4" xfId="3123" xr:uid="{00000000-0005-0000-0000-0000A30D0000}"/>
    <cellStyle name="Monétaire 2 6 4 5" xfId="3823" xr:uid="{00000000-0005-0000-0000-0000A40D0000}"/>
    <cellStyle name="Monétaire 2 6 4 6" xfId="4523" xr:uid="{00000000-0005-0000-0000-0000A50D0000}"/>
    <cellStyle name="Monétaire 2 6 4 7" xfId="5237" xr:uid="{00000000-0005-0000-0000-0000A60D0000}"/>
    <cellStyle name="Monétaire 2 6 4 8" xfId="5951" xr:uid="{00000000-0005-0000-0000-0000A70D0000}"/>
    <cellStyle name="Monétaire 2 6 4 9" xfId="6665" xr:uid="{00000000-0005-0000-0000-0000A80D0000}"/>
    <cellStyle name="Monétaire 2 6 5" xfId="517" xr:uid="{00000000-0005-0000-0000-0000A90D0000}"/>
    <cellStyle name="Monétaire 2 6 5 10" xfId="7479" xr:uid="{00000000-0005-0000-0000-0000AA0D0000}"/>
    <cellStyle name="Monétaire 2 6 5 11" xfId="8193" xr:uid="{00000000-0005-0000-0000-0000AB0D0000}"/>
    <cellStyle name="Monétaire 2 6 5 12" xfId="8907" xr:uid="{00000000-0005-0000-0000-0000AC0D0000}"/>
    <cellStyle name="Monétaire 2 6 5 13" xfId="9621" xr:uid="{00000000-0005-0000-0000-0000AD0D0000}"/>
    <cellStyle name="Monétaire 2 6 5 14" xfId="10335" xr:uid="{00000000-0005-0000-0000-0000AE0D0000}"/>
    <cellStyle name="Monétaire 2 6 5 15" xfId="11049" xr:uid="{00000000-0005-0000-0000-0000AF0D0000}"/>
    <cellStyle name="Monétaire 2 6 5 16" xfId="1115" xr:uid="{00000000-0005-0000-0000-0000B00D0000}"/>
    <cellStyle name="Monétaire 2 6 5 2" xfId="1815" xr:uid="{00000000-0005-0000-0000-0000B10D0000}"/>
    <cellStyle name="Monétaire 2 6 5 3" xfId="2523" xr:uid="{00000000-0005-0000-0000-0000B20D0000}"/>
    <cellStyle name="Monétaire 2 6 5 4" xfId="3223" xr:uid="{00000000-0005-0000-0000-0000B30D0000}"/>
    <cellStyle name="Monétaire 2 6 5 5" xfId="3923" xr:uid="{00000000-0005-0000-0000-0000B40D0000}"/>
    <cellStyle name="Monétaire 2 6 5 6" xfId="4623" xr:uid="{00000000-0005-0000-0000-0000B50D0000}"/>
    <cellStyle name="Monétaire 2 6 5 7" xfId="5337" xr:uid="{00000000-0005-0000-0000-0000B60D0000}"/>
    <cellStyle name="Monétaire 2 6 5 8" xfId="6051" xr:uid="{00000000-0005-0000-0000-0000B70D0000}"/>
    <cellStyle name="Monétaire 2 6 5 9" xfId="6765" xr:uid="{00000000-0005-0000-0000-0000B80D0000}"/>
    <cellStyle name="Monétaire 2 6 6" xfId="617" xr:uid="{00000000-0005-0000-0000-0000B90D0000}"/>
    <cellStyle name="Monétaire 2 6 6 10" xfId="7579" xr:uid="{00000000-0005-0000-0000-0000BA0D0000}"/>
    <cellStyle name="Monétaire 2 6 6 11" xfId="8293" xr:uid="{00000000-0005-0000-0000-0000BB0D0000}"/>
    <cellStyle name="Monétaire 2 6 6 12" xfId="9007" xr:uid="{00000000-0005-0000-0000-0000BC0D0000}"/>
    <cellStyle name="Monétaire 2 6 6 13" xfId="9721" xr:uid="{00000000-0005-0000-0000-0000BD0D0000}"/>
    <cellStyle name="Monétaire 2 6 6 14" xfId="10435" xr:uid="{00000000-0005-0000-0000-0000BE0D0000}"/>
    <cellStyle name="Monétaire 2 6 6 15" xfId="11149" xr:uid="{00000000-0005-0000-0000-0000BF0D0000}"/>
    <cellStyle name="Monétaire 2 6 6 16" xfId="1215" xr:uid="{00000000-0005-0000-0000-0000C00D0000}"/>
    <cellStyle name="Monétaire 2 6 6 2" xfId="1915" xr:uid="{00000000-0005-0000-0000-0000C10D0000}"/>
    <cellStyle name="Monétaire 2 6 6 3" xfId="2623" xr:uid="{00000000-0005-0000-0000-0000C20D0000}"/>
    <cellStyle name="Monétaire 2 6 6 4" xfId="3323" xr:uid="{00000000-0005-0000-0000-0000C30D0000}"/>
    <cellStyle name="Monétaire 2 6 6 5" xfId="4023" xr:uid="{00000000-0005-0000-0000-0000C40D0000}"/>
    <cellStyle name="Monétaire 2 6 6 6" xfId="4723" xr:uid="{00000000-0005-0000-0000-0000C50D0000}"/>
    <cellStyle name="Monétaire 2 6 6 7" xfId="5437" xr:uid="{00000000-0005-0000-0000-0000C60D0000}"/>
    <cellStyle name="Monétaire 2 6 6 8" xfId="6151" xr:uid="{00000000-0005-0000-0000-0000C70D0000}"/>
    <cellStyle name="Monétaire 2 6 6 9" xfId="6865" xr:uid="{00000000-0005-0000-0000-0000C80D0000}"/>
    <cellStyle name="Monétaire 2 6 7" xfId="141" xr:uid="{00000000-0005-0000-0000-0000C90D0000}"/>
    <cellStyle name="Monétaire 2 6 7 10" xfId="7817" xr:uid="{00000000-0005-0000-0000-0000CA0D0000}"/>
    <cellStyle name="Monétaire 2 6 7 11" xfId="8531" xr:uid="{00000000-0005-0000-0000-0000CB0D0000}"/>
    <cellStyle name="Monétaire 2 6 7 12" xfId="9245" xr:uid="{00000000-0005-0000-0000-0000CC0D0000}"/>
    <cellStyle name="Monétaire 2 6 7 13" xfId="9959" xr:uid="{00000000-0005-0000-0000-0000CD0D0000}"/>
    <cellStyle name="Monétaire 2 6 7 14" xfId="10673" xr:uid="{00000000-0005-0000-0000-0000CE0D0000}"/>
    <cellStyle name="Monétaire 2 6 7 15" xfId="1439" xr:uid="{00000000-0005-0000-0000-0000CF0D0000}"/>
    <cellStyle name="Monétaire 2 6 7 2" xfId="2147" xr:uid="{00000000-0005-0000-0000-0000D00D0000}"/>
    <cellStyle name="Monétaire 2 6 7 3" xfId="2847" xr:uid="{00000000-0005-0000-0000-0000D10D0000}"/>
    <cellStyle name="Monétaire 2 6 7 4" xfId="3547" xr:uid="{00000000-0005-0000-0000-0000D20D0000}"/>
    <cellStyle name="Monétaire 2 6 7 5" xfId="4247" xr:uid="{00000000-0005-0000-0000-0000D30D0000}"/>
    <cellStyle name="Monétaire 2 6 7 6" xfId="4961" xr:uid="{00000000-0005-0000-0000-0000D40D0000}"/>
    <cellStyle name="Monétaire 2 6 7 7" xfId="5675" xr:uid="{00000000-0005-0000-0000-0000D50D0000}"/>
    <cellStyle name="Monétaire 2 6 7 8" xfId="6389" xr:uid="{00000000-0005-0000-0000-0000D60D0000}"/>
    <cellStyle name="Monétaire 2 6 7 9" xfId="7103" xr:uid="{00000000-0005-0000-0000-0000D70D0000}"/>
    <cellStyle name="Monétaire 2 6 8" xfId="1323" xr:uid="{00000000-0005-0000-0000-0000D80D0000}"/>
    <cellStyle name="Monétaire 2 6 9" xfId="2031" xr:uid="{00000000-0005-0000-0000-0000D90D0000}"/>
    <cellStyle name="Monétaire 2 7" xfId="71" xr:uid="{00000000-0005-0000-0000-0000DA0D0000}"/>
    <cellStyle name="Monétaire 2 7 10" xfId="2777" xr:uid="{00000000-0005-0000-0000-0000DB0D0000}"/>
    <cellStyle name="Monétaire 2 7 11" xfId="3477" xr:uid="{00000000-0005-0000-0000-0000DC0D0000}"/>
    <cellStyle name="Monétaire 2 7 12" xfId="4177" xr:uid="{00000000-0005-0000-0000-0000DD0D0000}"/>
    <cellStyle name="Monétaire 2 7 13" xfId="4891" xr:uid="{00000000-0005-0000-0000-0000DE0D0000}"/>
    <cellStyle name="Monétaire 2 7 14" xfId="5605" xr:uid="{00000000-0005-0000-0000-0000DF0D0000}"/>
    <cellStyle name="Monétaire 2 7 15" xfId="6319" xr:uid="{00000000-0005-0000-0000-0000E00D0000}"/>
    <cellStyle name="Monétaire 2 7 16" xfId="7033" xr:uid="{00000000-0005-0000-0000-0000E10D0000}"/>
    <cellStyle name="Monétaire 2 7 17" xfId="7747" xr:uid="{00000000-0005-0000-0000-0000E20D0000}"/>
    <cellStyle name="Monétaire 2 7 18" xfId="8461" xr:uid="{00000000-0005-0000-0000-0000E30D0000}"/>
    <cellStyle name="Monétaire 2 7 19" xfId="9175" xr:uid="{00000000-0005-0000-0000-0000E40D0000}"/>
    <cellStyle name="Monétaire 2 7 2" xfId="271" xr:uid="{00000000-0005-0000-0000-0000E50D0000}"/>
    <cellStyle name="Monétaire 2 7 2 10" xfId="7233" xr:uid="{00000000-0005-0000-0000-0000E60D0000}"/>
    <cellStyle name="Monétaire 2 7 2 11" xfId="7947" xr:uid="{00000000-0005-0000-0000-0000E70D0000}"/>
    <cellStyle name="Monétaire 2 7 2 12" xfId="8661" xr:uid="{00000000-0005-0000-0000-0000E80D0000}"/>
    <cellStyle name="Monétaire 2 7 2 13" xfId="9375" xr:uid="{00000000-0005-0000-0000-0000E90D0000}"/>
    <cellStyle name="Monétaire 2 7 2 14" xfId="10089" xr:uid="{00000000-0005-0000-0000-0000EA0D0000}"/>
    <cellStyle name="Monétaire 2 7 2 15" xfId="10803" xr:uid="{00000000-0005-0000-0000-0000EB0D0000}"/>
    <cellStyle name="Monétaire 2 7 2 16" xfId="869" xr:uid="{00000000-0005-0000-0000-0000EC0D0000}"/>
    <cellStyle name="Monétaire 2 7 2 2" xfId="1569" xr:uid="{00000000-0005-0000-0000-0000ED0D0000}"/>
    <cellStyle name="Monétaire 2 7 2 3" xfId="2277" xr:uid="{00000000-0005-0000-0000-0000EE0D0000}"/>
    <cellStyle name="Monétaire 2 7 2 4" xfId="2977" xr:uid="{00000000-0005-0000-0000-0000EF0D0000}"/>
    <cellStyle name="Monétaire 2 7 2 5" xfId="3677" xr:uid="{00000000-0005-0000-0000-0000F00D0000}"/>
    <cellStyle name="Monétaire 2 7 2 6" xfId="4377" xr:uid="{00000000-0005-0000-0000-0000F10D0000}"/>
    <cellStyle name="Monétaire 2 7 2 7" xfId="5091" xr:uid="{00000000-0005-0000-0000-0000F20D0000}"/>
    <cellStyle name="Monétaire 2 7 2 8" xfId="5805" xr:uid="{00000000-0005-0000-0000-0000F30D0000}"/>
    <cellStyle name="Monétaire 2 7 2 9" xfId="6519" xr:uid="{00000000-0005-0000-0000-0000F40D0000}"/>
    <cellStyle name="Monétaire 2 7 20" xfId="9889" xr:uid="{00000000-0005-0000-0000-0000F50D0000}"/>
    <cellStyle name="Monétaire 2 7 21" xfId="10603" xr:uid="{00000000-0005-0000-0000-0000F60D0000}"/>
    <cellStyle name="Monétaire 2 7 22" xfId="785" xr:uid="{00000000-0005-0000-0000-0000F70D0000}"/>
    <cellStyle name="Monétaire 2 7 3" xfId="363" xr:uid="{00000000-0005-0000-0000-0000F80D0000}"/>
    <cellStyle name="Monétaire 2 7 3 10" xfId="7325" xr:uid="{00000000-0005-0000-0000-0000F90D0000}"/>
    <cellStyle name="Monétaire 2 7 3 11" xfId="8039" xr:uid="{00000000-0005-0000-0000-0000FA0D0000}"/>
    <cellStyle name="Monétaire 2 7 3 12" xfId="8753" xr:uid="{00000000-0005-0000-0000-0000FB0D0000}"/>
    <cellStyle name="Monétaire 2 7 3 13" xfId="9467" xr:uid="{00000000-0005-0000-0000-0000FC0D0000}"/>
    <cellStyle name="Monétaire 2 7 3 14" xfId="10181" xr:uid="{00000000-0005-0000-0000-0000FD0D0000}"/>
    <cellStyle name="Monétaire 2 7 3 15" xfId="10895" xr:uid="{00000000-0005-0000-0000-0000FE0D0000}"/>
    <cellStyle name="Monétaire 2 7 3 16" xfId="961" xr:uid="{00000000-0005-0000-0000-0000FF0D0000}"/>
    <cellStyle name="Monétaire 2 7 3 2" xfId="1661" xr:uid="{00000000-0005-0000-0000-0000000E0000}"/>
    <cellStyle name="Monétaire 2 7 3 3" xfId="2369" xr:uid="{00000000-0005-0000-0000-0000010E0000}"/>
    <cellStyle name="Monétaire 2 7 3 4" xfId="3069" xr:uid="{00000000-0005-0000-0000-0000020E0000}"/>
    <cellStyle name="Monétaire 2 7 3 5" xfId="3769" xr:uid="{00000000-0005-0000-0000-0000030E0000}"/>
    <cellStyle name="Monétaire 2 7 3 6" xfId="4469" xr:uid="{00000000-0005-0000-0000-0000040E0000}"/>
    <cellStyle name="Monétaire 2 7 3 7" xfId="5183" xr:uid="{00000000-0005-0000-0000-0000050E0000}"/>
    <cellStyle name="Monétaire 2 7 3 8" xfId="5897" xr:uid="{00000000-0005-0000-0000-0000060E0000}"/>
    <cellStyle name="Monétaire 2 7 3 9" xfId="6611" xr:uid="{00000000-0005-0000-0000-0000070E0000}"/>
    <cellStyle name="Monétaire 2 7 4" xfId="463" xr:uid="{00000000-0005-0000-0000-0000080E0000}"/>
    <cellStyle name="Monétaire 2 7 4 10" xfId="7425" xr:uid="{00000000-0005-0000-0000-0000090E0000}"/>
    <cellStyle name="Monétaire 2 7 4 11" xfId="8139" xr:uid="{00000000-0005-0000-0000-00000A0E0000}"/>
    <cellStyle name="Monétaire 2 7 4 12" xfId="8853" xr:uid="{00000000-0005-0000-0000-00000B0E0000}"/>
    <cellStyle name="Monétaire 2 7 4 13" xfId="9567" xr:uid="{00000000-0005-0000-0000-00000C0E0000}"/>
    <cellStyle name="Monétaire 2 7 4 14" xfId="10281" xr:uid="{00000000-0005-0000-0000-00000D0E0000}"/>
    <cellStyle name="Monétaire 2 7 4 15" xfId="10995" xr:uid="{00000000-0005-0000-0000-00000E0E0000}"/>
    <cellStyle name="Monétaire 2 7 4 16" xfId="1061" xr:uid="{00000000-0005-0000-0000-00000F0E0000}"/>
    <cellStyle name="Monétaire 2 7 4 2" xfId="1761" xr:uid="{00000000-0005-0000-0000-0000100E0000}"/>
    <cellStyle name="Monétaire 2 7 4 3" xfId="2469" xr:uid="{00000000-0005-0000-0000-0000110E0000}"/>
    <cellStyle name="Monétaire 2 7 4 4" xfId="3169" xr:uid="{00000000-0005-0000-0000-0000120E0000}"/>
    <cellStyle name="Monétaire 2 7 4 5" xfId="3869" xr:uid="{00000000-0005-0000-0000-0000130E0000}"/>
    <cellStyle name="Monétaire 2 7 4 6" xfId="4569" xr:uid="{00000000-0005-0000-0000-0000140E0000}"/>
    <cellStyle name="Monétaire 2 7 4 7" xfId="5283" xr:uid="{00000000-0005-0000-0000-0000150E0000}"/>
    <cellStyle name="Monétaire 2 7 4 8" xfId="5997" xr:uid="{00000000-0005-0000-0000-0000160E0000}"/>
    <cellStyle name="Monétaire 2 7 4 9" xfId="6711" xr:uid="{00000000-0005-0000-0000-0000170E0000}"/>
    <cellStyle name="Monétaire 2 7 5" xfId="563" xr:uid="{00000000-0005-0000-0000-0000180E0000}"/>
    <cellStyle name="Monétaire 2 7 5 10" xfId="7525" xr:uid="{00000000-0005-0000-0000-0000190E0000}"/>
    <cellStyle name="Monétaire 2 7 5 11" xfId="8239" xr:uid="{00000000-0005-0000-0000-00001A0E0000}"/>
    <cellStyle name="Monétaire 2 7 5 12" xfId="8953" xr:uid="{00000000-0005-0000-0000-00001B0E0000}"/>
    <cellStyle name="Monétaire 2 7 5 13" xfId="9667" xr:uid="{00000000-0005-0000-0000-00001C0E0000}"/>
    <cellStyle name="Monétaire 2 7 5 14" xfId="10381" xr:uid="{00000000-0005-0000-0000-00001D0E0000}"/>
    <cellStyle name="Monétaire 2 7 5 15" xfId="11095" xr:uid="{00000000-0005-0000-0000-00001E0E0000}"/>
    <cellStyle name="Monétaire 2 7 5 16" xfId="1161" xr:uid="{00000000-0005-0000-0000-00001F0E0000}"/>
    <cellStyle name="Monétaire 2 7 5 2" xfId="1861" xr:uid="{00000000-0005-0000-0000-0000200E0000}"/>
    <cellStyle name="Monétaire 2 7 5 3" xfId="2569" xr:uid="{00000000-0005-0000-0000-0000210E0000}"/>
    <cellStyle name="Monétaire 2 7 5 4" xfId="3269" xr:uid="{00000000-0005-0000-0000-0000220E0000}"/>
    <cellStyle name="Monétaire 2 7 5 5" xfId="3969" xr:uid="{00000000-0005-0000-0000-0000230E0000}"/>
    <cellStyle name="Monétaire 2 7 5 6" xfId="4669" xr:uid="{00000000-0005-0000-0000-0000240E0000}"/>
    <cellStyle name="Monétaire 2 7 5 7" xfId="5383" xr:uid="{00000000-0005-0000-0000-0000250E0000}"/>
    <cellStyle name="Monétaire 2 7 5 8" xfId="6097" xr:uid="{00000000-0005-0000-0000-0000260E0000}"/>
    <cellStyle name="Monétaire 2 7 5 9" xfId="6811" xr:uid="{00000000-0005-0000-0000-0000270E0000}"/>
    <cellStyle name="Monétaire 2 7 6" xfId="663" xr:uid="{00000000-0005-0000-0000-0000280E0000}"/>
    <cellStyle name="Monétaire 2 7 6 10" xfId="7625" xr:uid="{00000000-0005-0000-0000-0000290E0000}"/>
    <cellStyle name="Monétaire 2 7 6 11" xfId="8339" xr:uid="{00000000-0005-0000-0000-00002A0E0000}"/>
    <cellStyle name="Monétaire 2 7 6 12" xfId="9053" xr:uid="{00000000-0005-0000-0000-00002B0E0000}"/>
    <cellStyle name="Monétaire 2 7 6 13" xfId="9767" xr:uid="{00000000-0005-0000-0000-00002C0E0000}"/>
    <cellStyle name="Monétaire 2 7 6 14" xfId="10481" xr:uid="{00000000-0005-0000-0000-00002D0E0000}"/>
    <cellStyle name="Monétaire 2 7 6 15" xfId="11195" xr:uid="{00000000-0005-0000-0000-00002E0E0000}"/>
    <cellStyle name="Monétaire 2 7 6 16" xfId="1261" xr:uid="{00000000-0005-0000-0000-00002F0E0000}"/>
    <cellStyle name="Monétaire 2 7 6 2" xfId="1961" xr:uid="{00000000-0005-0000-0000-0000300E0000}"/>
    <cellStyle name="Monétaire 2 7 6 3" xfId="2669" xr:uid="{00000000-0005-0000-0000-0000310E0000}"/>
    <cellStyle name="Monétaire 2 7 6 4" xfId="3369" xr:uid="{00000000-0005-0000-0000-0000320E0000}"/>
    <cellStyle name="Monétaire 2 7 6 5" xfId="4069" xr:uid="{00000000-0005-0000-0000-0000330E0000}"/>
    <cellStyle name="Monétaire 2 7 6 6" xfId="4769" xr:uid="{00000000-0005-0000-0000-0000340E0000}"/>
    <cellStyle name="Monétaire 2 7 6 7" xfId="5483" xr:uid="{00000000-0005-0000-0000-0000350E0000}"/>
    <cellStyle name="Monétaire 2 7 6 8" xfId="6197" xr:uid="{00000000-0005-0000-0000-0000360E0000}"/>
    <cellStyle name="Monétaire 2 7 6 9" xfId="6911" xr:uid="{00000000-0005-0000-0000-0000370E0000}"/>
    <cellStyle name="Monétaire 2 7 7" xfId="187" xr:uid="{00000000-0005-0000-0000-0000380E0000}"/>
    <cellStyle name="Monétaire 2 7 7 10" xfId="7863" xr:uid="{00000000-0005-0000-0000-0000390E0000}"/>
    <cellStyle name="Monétaire 2 7 7 11" xfId="8577" xr:uid="{00000000-0005-0000-0000-00003A0E0000}"/>
    <cellStyle name="Monétaire 2 7 7 12" xfId="9291" xr:uid="{00000000-0005-0000-0000-00003B0E0000}"/>
    <cellStyle name="Monétaire 2 7 7 13" xfId="10005" xr:uid="{00000000-0005-0000-0000-00003C0E0000}"/>
    <cellStyle name="Monétaire 2 7 7 14" xfId="10719" xr:uid="{00000000-0005-0000-0000-00003D0E0000}"/>
    <cellStyle name="Monétaire 2 7 7 15" xfId="1485" xr:uid="{00000000-0005-0000-0000-00003E0E0000}"/>
    <cellStyle name="Monétaire 2 7 7 2" xfId="2193" xr:uid="{00000000-0005-0000-0000-00003F0E0000}"/>
    <cellStyle name="Monétaire 2 7 7 3" xfId="2893" xr:uid="{00000000-0005-0000-0000-0000400E0000}"/>
    <cellStyle name="Monétaire 2 7 7 4" xfId="3593" xr:uid="{00000000-0005-0000-0000-0000410E0000}"/>
    <cellStyle name="Monétaire 2 7 7 5" xfId="4293" xr:uid="{00000000-0005-0000-0000-0000420E0000}"/>
    <cellStyle name="Monétaire 2 7 7 6" xfId="5007" xr:uid="{00000000-0005-0000-0000-0000430E0000}"/>
    <cellStyle name="Monétaire 2 7 7 7" xfId="5721" xr:uid="{00000000-0005-0000-0000-0000440E0000}"/>
    <cellStyle name="Monétaire 2 7 7 8" xfId="6435" xr:uid="{00000000-0005-0000-0000-0000450E0000}"/>
    <cellStyle name="Monétaire 2 7 7 9" xfId="7149" xr:uid="{00000000-0005-0000-0000-0000460E0000}"/>
    <cellStyle name="Monétaire 2 7 8" xfId="1369" xr:uid="{00000000-0005-0000-0000-0000470E0000}"/>
    <cellStyle name="Monétaire 2 7 9" xfId="2077" xr:uid="{00000000-0005-0000-0000-0000480E0000}"/>
    <cellStyle name="Monétaire 2 8" xfId="75" xr:uid="{00000000-0005-0000-0000-0000490E0000}"/>
    <cellStyle name="Monétaire 2 8 10" xfId="2781" xr:uid="{00000000-0005-0000-0000-00004A0E0000}"/>
    <cellStyle name="Monétaire 2 8 11" xfId="3481" xr:uid="{00000000-0005-0000-0000-00004B0E0000}"/>
    <cellStyle name="Monétaire 2 8 12" xfId="4181" xr:uid="{00000000-0005-0000-0000-00004C0E0000}"/>
    <cellStyle name="Monétaire 2 8 13" xfId="4895" xr:uid="{00000000-0005-0000-0000-00004D0E0000}"/>
    <cellStyle name="Monétaire 2 8 14" xfId="5609" xr:uid="{00000000-0005-0000-0000-00004E0E0000}"/>
    <cellStyle name="Monétaire 2 8 15" xfId="6323" xr:uid="{00000000-0005-0000-0000-00004F0E0000}"/>
    <cellStyle name="Monétaire 2 8 16" xfId="7037" xr:uid="{00000000-0005-0000-0000-0000500E0000}"/>
    <cellStyle name="Monétaire 2 8 17" xfId="7751" xr:uid="{00000000-0005-0000-0000-0000510E0000}"/>
    <cellStyle name="Monétaire 2 8 18" xfId="8465" xr:uid="{00000000-0005-0000-0000-0000520E0000}"/>
    <cellStyle name="Monétaire 2 8 19" xfId="9179" xr:uid="{00000000-0005-0000-0000-0000530E0000}"/>
    <cellStyle name="Monétaire 2 8 2" xfId="275" xr:uid="{00000000-0005-0000-0000-0000540E0000}"/>
    <cellStyle name="Monétaire 2 8 2 10" xfId="7237" xr:uid="{00000000-0005-0000-0000-0000550E0000}"/>
    <cellStyle name="Monétaire 2 8 2 11" xfId="7951" xr:uid="{00000000-0005-0000-0000-0000560E0000}"/>
    <cellStyle name="Monétaire 2 8 2 12" xfId="8665" xr:uid="{00000000-0005-0000-0000-0000570E0000}"/>
    <cellStyle name="Monétaire 2 8 2 13" xfId="9379" xr:uid="{00000000-0005-0000-0000-0000580E0000}"/>
    <cellStyle name="Monétaire 2 8 2 14" xfId="10093" xr:uid="{00000000-0005-0000-0000-0000590E0000}"/>
    <cellStyle name="Monétaire 2 8 2 15" xfId="10807" xr:uid="{00000000-0005-0000-0000-00005A0E0000}"/>
    <cellStyle name="Monétaire 2 8 2 16" xfId="873" xr:uid="{00000000-0005-0000-0000-00005B0E0000}"/>
    <cellStyle name="Monétaire 2 8 2 2" xfId="1573" xr:uid="{00000000-0005-0000-0000-00005C0E0000}"/>
    <cellStyle name="Monétaire 2 8 2 3" xfId="2281" xr:uid="{00000000-0005-0000-0000-00005D0E0000}"/>
    <cellStyle name="Monétaire 2 8 2 4" xfId="2981" xr:uid="{00000000-0005-0000-0000-00005E0E0000}"/>
    <cellStyle name="Monétaire 2 8 2 5" xfId="3681" xr:uid="{00000000-0005-0000-0000-00005F0E0000}"/>
    <cellStyle name="Monétaire 2 8 2 6" xfId="4381" xr:uid="{00000000-0005-0000-0000-0000600E0000}"/>
    <cellStyle name="Monétaire 2 8 2 7" xfId="5095" xr:uid="{00000000-0005-0000-0000-0000610E0000}"/>
    <cellStyle name="Monétaire 2 8 2 8" xfId="5809" xr:uid="{00000000-0005-0000-0000-0000620E0000}"/>
    <cellStyle name="Monétaire 2 8 2 9" xfId="6523" xr:uid="{00000000-0005-0000-0000-0000630E0000}"/>
    <cellStyle name="Monétaire 2 8 20" xfId="9893" xr:uid="{00000000-0005-0000-0000-0000640E0000}"/>
    <cellStyle name="Monétaire 2 8 21" xfId="10607" xr:uid="{00000000-0005-0000-0000-0000650E0000}"/>
    <cellStyle name="Monétaire 2 8 22" xfId="789" xr:uid="{00000000-0005-0000-0000-0000660E0000}"/>
    <cellStyle name="Monétaire 2 8 3" xfId="367" xr:uid="{00000000-0005-0000-0000-0000670E0000}"/>
    <cellStyle name="Monétaire 2 8 3 10" xfId="7329" xr:uid="{00000000-0005-0000-0000-0000680E0000}"/>
    <cellStyle name="Monétaire 2 8 3 11" xfId="8043" xr:uid="{00000000-0005-0000-0000-0000690E0000}"/>
    <cellStyle name="Monétaire 2 8 3 12" xfId="8757" xr:uid="{00000000-0005-0000-0000-00006A0E0000}"/>
    <cellStyle name="Monétaire 2 8 3 13" xfId="9471" xr:uid="{00000000-0005-0000-0000-00006B0E0000}"/>
    <cellStyle name="Monétaire 2 8 3 14" xfId="10185" xr:uid="{00000000-0005-0000-0000-00006C0E0000}"/>
    <cellStyle name="Monétaire 2 8 3 15" xfId="10899" xr:uid="{00000000-0005-0000-0000-00006D0E0000}"/>
    <cellStyle name="Monétaire 2 8 3 16" xfId="965" xr:uid="{00000000-0005-0000-0000-00006E0E0000}"/>
    <cellStyle name="Monétaire 2 8 3 2" xfId="1665" xr:uid="{00000000-0005-0000-0000-00006F0E0000}"/>
    <cellStyle name="Monétaire 2 8 3 3" xfId="2373" xr:uid="{00000000-0005-0000-0000-0000700E0000}"/>
    <cellStyle name="Monétaire 2 8 3 4" xfId="3073" xr:uid="{00000000-0005-0000-0000-0000710E0000}"/>
    <cellStyle name="Monétaire 2 8 3 5" xfId="3773" xr:uid="{00000000-0005-0000-0000-0000720E0000}"/>
    <cellStyle name="Monétaire 2 8 3 6" xfId="4473" xr:uid="{00000000-0005-0000-0000-0000730E0000}"/>
    <cellStyle name="Monétaire 2 8 3 7" xfId="5187" xr:uid="{00000000-0005-0000-0000-0000740E0000}"/>
    <cellStyle name="Monétaire 2 8 3 8" xfId="5901" xr:uid="{00000000-0005-0000-0000-0000750E0000}"/>
    <cellStyle name="Monétaire 2 8 3 9" xfId="6615" xr:uid="{00000000-0005-0000-0000-0000760E0000}"/>
    <cellStyle name="Monétaire 2 8 4" xfId="467" xr:uid="{00000000-0005-0000-0000-0000770E0000}"/>
    <cellStyle name="Monétaire 2 8 4 10" xfId="7429" xr:uid="{00000000-0005-0000-0000-0000780E0000}"/>
    <cellStyle name="Monétaire 2 8 4 11" xfId="8143" xr:uid="{00000000-0005-0000-0000-0000790E0000}"/>
    <cellStyle name="Monétaire 2 8 4 12" xfId="8857" xr:uid="{00000000-0005-0000-0000-00007A0E0000}"/>
    <cellStyle name="Monétaire 2 8 4 13" xfId="9571" xr:uid="{00000000-0005-0000-0000-00007B0E0000}"/>
    <cellStyle name="Monétaire 2 8 4 14" xfId="10285" xr:uid="{00000000-0005-0000-0000-00007C0E0000}"/>
    <cellStyle name="Monétaire 2 8 4 15" xfId="10999" xr:uid="{00000000-0005-0000-0000-00007D0E0000}"/>
    <cellStyle name="Monétaire 2 8 4 16" xfId="1065" xr:uid="{00000000-0005-0000-0000-00007E0E0000}"/>
    <cellStyle name="Monétaire 2 8 4 2" xfId="1765" xr:uid="{00000000-0005-0000-0000-00007F0E0000}"/>
    <cellStyle name="Monétaire 2 8 4 3" xfId="2473" xr:uid="{00000000-0005-0000-0000-0000800E0000}"/>
    <cellStyle name="Monétaire 2 8 4 4" xfId="3173" xr:uid="{00000000-0005-0000-0000-0000810E0000}"/>
    <cellStyle name="Monétaire 2 8 4 5" xfId="3873" xr:uid="{00000000-0005-0000-0000-0000820E0000}"/>
    <cellStyle name="Monétaire 2 8 4 6" xfId="4573" xr:uid="{00000000-0005-0000-0000-0000830E0000}"/>
    <cellStyle name="Monétaire 2 8 4 7" xfId="5287" xr:uid="{00000000-0005-0000-0000-0000840E0000}"/>
    <cellStyle name="Monétaire 2 8 4 8" xfId="6001" xr:uid="{00000000-0005-0000-0000-0000850E0000}"/>
    <cellStyle name="Monétaire 2 8 4 9" xfId="6715" xr:uid="{00000000-0005-0000-0000-0000860E0000}"/>
    <cellStyle name="Monétaire 2 8 5" xfId="567" xr:uid="{00000000-0005-0000-0000-0000870E0000}"/>
    <cellStyle name="Monétaire 2 8 5 10" xfId="7529" xr:uid="{00000000-0005-0000-0000-0000880E0000}"/>
    <cellStyle name="Monétaire 2 8 5 11" xfId="8243" xr:uid="{00000000-0005-0000-0000-0000890E0000}"/>
    <cellStyle name="Monétaire 2 8 5 12" xfId="8957" xr:uid="{00000000-0005-0000-0000-00008A0E0000}"/>
    <cellStyle name="Monétaire 2 8 5 13" xfId="9671" xr:uid="{00000000-0005-0000-0000-00008B0E0000}"/>
    <cellStyle name="Monétaire 2 8 5 14" xfId="10385" xr:uid="{00000000-0005-0000-0000-00008C0E0000}"/>
    <cellStyle name="Monétaire 2 8 5 15" xfId="11099" xr:uid="{00000000-0005-0000-0000-00008D0E0000}"/>
    <cellStyle name="Monétaire 2 8 5 16" xfId="1165" xr:uid="{00000000-0005-0000-0000-00008E0E0000}"/>
    <cellStyle name="Monétaire 2 8 5 2" xfId="1865" xr:uid="{00000000-0005-0000-0000-00008F0E0000}"/>
    <cellStyle name="Monétaire 2 8 5 3" xfId="2573" xr:uid="{00000000-0005-0000-0000-0000900E0000}"/>
    <cellStyle name="Monétaire 2 8 5 4" xfId="3273" xr:uid="{00000000-0005-0000-0000-0000910E0000}"/>
    <cellStyle name="Monétaire 2 8 5 5" xfId="3973" xr:uid="{00000000-0005-0000-0000-0000920E0000}"/>
    <cellStyle name="Monétaire 2 8 5 6" xfId="4673" xr:uid="{00000000-0005-0000-0000-0000930E0000}"/>
    <cellStyle name="Monétaire 2 8 5 7" xfId="5387" xr:uid="{00000000-0005-0000-0000-0000940E0000}"/>
    <cellStyle name="Monétaire 2 8 5 8" xfId="6101" xr:uid="{00000000-0005-0000-0000-0000950E0000}"/>
    <cellStyle name="Monétaire 2 8 5 9" xfId="6815" xr:uid="{00000000-0005-0000-0000-0000960E0000}"/>
    <cellStyle name="Monétaire 2 8 6" xfId="667" xr:uid="{00000000-0005-0000-0000-0000970E0000}"/>
    <cellStyle name="Monétaire 2 8 6 10" xfId="7629" xr:uid="{00000000-0005-0000-0000-0000980E0000}"/>
    <cellStyle name="Monétaire 2 8 6 11" xfId="8343" xr:uid="{00000000-0005-0000-0000-0000990E0000}"/>
    <cellStyle name="Monétaire 2 8 6 12" xfId="9057" xr:uid="{00000000-0005-0000-0000-00009A0E0000}"/>
    <cellStyle name="Monétaire 2 8 6 13" xfId="9771" xr:uid="{00000000-0005-0000-0000-00009B0E0000}"/>
    <cellStyle name="Monétaire 2 8 6 14" xfId="10485" xr:uid="{00000000-0005-0000-0000-00009C0E0000}"/>
    <cellStyle name="Monétaire 2 8 6 15" xfId="11199" xr:uid="{00000000-0005-0000-0000-00009D0E0000}"/>
    <cellStyle name="Monétaire 2 8 6 16" xfId="1265" xr:uid="{00000000-0005-0000-0000-00009E0E0000}"/>
    <cellStyle name="Monétaire 2 8 6 2" xfId="1965" xr:uid="{00000000-0005-0000-0000-00009F0E0000}"/>
    <cellStyle name="Monétaire 2 8 6 3" xfId="2673" xr:uid="{00000000-0005-0000-0000-0000A00E0000}"/>
    <cellStyle name="Monétaire 2 8 6 4" xfId="3373" xr:uid="{00000000-0005-0000-0000-0000A10E0000}"/>
    <cellStyle name="Monétaire 2 8 6 5" xfId="4073" xr:uid="{00000000-0005-0000-0000-0000A20E0000}"/>
    <cellStyle name="Monétaire 2 8 6 6" xfId="4773" xr:uid="{00000000-0005-0000-0000-0000A30E0000}"/>
    <cellStyle name="Monétaire 2 8 6 7" xfId="5487" xr:uid="{00000000-0005-0000-0000-0000A40E0000}"/>
    <cellStyle name="Monétaire 2 8 6 8" xfId="6201" xr:uid="{00000000-0005-0000-0000-0000A50E0000}"/>
    <cellStyle name="Monétaire 2 8 6 9" xfId="6915" xr:uid="{00000000-0005-0000-0000-0000A60E0000}"/>
    <cellStyle name="Monétaire 2 8 7" xfId="191" xr:uid="{00000000-0005-0000-0000-0000A70E0000}"/>
    <cellStyle name="Monétaire 2 8 7 10" xfId="7867" xr:uid="{00000000-0005-0000-0000-0000A80E0000}"/>
    <cellStyle name="Monétaire 2 8 7 11" xfId="8581" xr:uid="{00000000-0005-0000-0000-0000A90E0000}"/>
    <cellStyle name="Monétaire 2 8 7 12" xfId="9295" xr:uid="{00000000-0005-0000-0000-0000AA0E0000}"/>
    <cellStyle name="Monétaire 2 8 7 13" xfId="10009" xr:uid="{00000000-0005-0000-0000-0000AB0E0000}"/>
    <cellStyle name="Monétaire 2 8 7 14" xfId="10723" xr:uid="{00000000-0005-0000-0000-0000AC0E0000}"/>
    <cellStyle name="Monétaire 2 8 7 15" xfId="1489" xr:uid="{00000000-0005-0000-0000-0000AD0E0000}"/>
    <cellStyle name="Monétaire 2 8 7 2" xfId="2197" xr:uid="{00000000-0005-0000-0000-0000AE0E0000}"/>
    <cellStyle name="Monétaire 2 8 7 3" xfId="2897" xr:uid="{00000000-0005-0000-0000-0000AF0E0000}"/>
    <cellStyle name="Monétaire 2 8 7 4" xfId="3597" xr:uid="{00000000-0005-0000-0000-0000B00E0000}"/>
    <cellStyle name="Monétaire 2 8 7 5" xfId="4297" xr:uid="{00000000-0005-0000-0000-0000B10E0000}"/>
    <cellStyle name="Monétaire 2 8 7 6" xfId="5011" xr:uid="{00000000-0005-0000-0000-0000B20E0000}"/>
    <cellStyle name="Monétaire 2 8 7 7" xfId="5725" xr:uid="{00000000-0005-0000-0000-0000B30E0000}"/>
    <cellStyle name="Monétaire 2 8 7 8" xfId="6439" xr:uid="{00000000-0005-0000-0000-0000B40E0000}"/>
    <cellStyle name="Monétaire 2 8 7 9" xfId="7153" xr:uid="{00000000-0005-0000-0000-0000B50E0000}"/>
    <cellStyle name="Monétaire 2 8 8" xfId="1373" xr:uid="{00000000-0005-0000-0000-0000B60E0000}"/>
    <cellStyle name="Monétaire 2 8 9" xfId="2081" xr:uid="{00000000-0005-0000-0000-0000B70E0000}"/>
    <cellStyle name="Monétaire 2 9" xfId="79" xr:uid="{00000000-0005-0000-0000-0000B80E0000}"/>
    <cellStyle name="Monétaire 2 9 10" xfId="2785" xr:uid="{00000000-0005-0000-0000-0000B90E0000}"/>
    <cellStyle name="Monétaire 2 9 11" xfId="3485" xr:uid="{00000000-0005-0000-0000-0000BA0E0000}"/>
    <cellStyle name="Monétaire 2 9 12" xfId="4185" xr:uid="{00000000-0005-0000-0000-0000BB0E0000}"/>
    <cellStyle name="Monétaire 2 9 13" xfId="4899" xr:uid="{00000000-0005-0000-0000-0000BC0E0000}"/>
    <cellStyle name="Monétaire 2 9 14" xfId="5613" xr:uid="{00000000-0005-0000-0000-0000BD0E0000}"/>
    <cellStyle name="Monétaire 2 9 15" xfId="6327" xr:uid="{00000000-0005-0000-0000-0000BE0E0000}"/>
    <cellStyle name="Monétaire 2 9 16" xfId="7041" xr:uid="{00000000-0005-0000-0000-0000BF0E0000}"/>
    <cellStyle name="Monétaire 2 9 17" xfId="7755" xr:uid="{00000000-0005-0000-0000-0000C00E0000}"/>
    <cellStyle name="Monétaire 2 9 18" xfId="8469" xr:uid="{00000000-0005-0000-0000-0000C10E0000}"/>
    <cellStyle name="Monétaire 2 9 19" xfId="9183" xr:uid="{00000000-0005-0000-0000-0000C20E0000}"/>
    <cellStyle name="Monétaire 2 9 2" xfId="279" xr:uid="{00000000-0005-0000-0000-0000C30E0000}"/>
    <cellStyle name="Monétaire 2 9 2 10" xfId="7241" xr:uid="{00000000-0005-0000-0000-0000C40E0000}"/>
    <cellStyle name="Monétaire 2 9 2 11" xfId="7955" xr:uid="{00000000-0005-0000-0000-0000C50E0000}"/>
    <cellStyle name="Monétaire 2 9 2 12" xfId="8669" xr:uid="{00000000-0005-0000-0000-0000C60E0000}"/>
    <cellStyle name="Monétaire 2 9 2 13" xfId="9383" xr:uid="{00000000-0005-0000-0000-0000C70E0000}"/>
    <cellStyle name="Monétaire 2 9 2 14" xfId="10097" xr:uid="{00000000-0005-0000-0000-0000C80E0000}"/>
    <cellStyle name="Monétaire 2 9 2 15" xfId="10811" xr:uid="{00000000-0005-0000-0000-0000C90E0000}"/>
    <cellStyle name="Monétaire 2 9 2 16" xfId="877" xr:uid="{00000000-0005-0000-0000-0000CA0E0000}"/>
    <cellStyle name="Monétaire 2 9 2 2" xfId="1577" xr:uid="{00000000-0005-0000-0000-0000CB0E0000}"/>
    <cellStyle name="Monétaire 2 9 2 3" xfId="2285" xr:uid="{00000000-0005-0000-0000-0000CC0E0000}"/>
    <cellStyle name="Monétaire 2 9 2 4" xfId="2985" xr:uid="{00000000-0005-0000-0000-0000CD0E0000}"/>
    <cellStyle name="Monétaire 2 9 2 5" xfId="3685" xr:uid="{00000000-0005-0000-0000-0000CE0E0000}"/>
    <cellStyle name="Monétaire 2 9 2 6" xfId="4385" xr:uid="{00000000-0005-0000-0000-0000CF0E0000}"/>
    <cellStyle name="Monétaire 2 9 2 7" xfId="5099" xr:uid="{00000000-0005-0000-0000-0000D00E0000}"/>
    <cellStyle name="Monétaire 2 9 2 8" xfId="5813" xr:uid="{00000000-0005-0000-0000-0000D10E0000}"/>
    <cellStyle name="Monétaire 2 9 2 9" xfId="6527" xr:uid="{00000000-0005-0000-0000-0000D20E0000}"/>
    <cellStyle name="Monétaire 2 9 20" xfId="9897" xr:uid="{00000000-0005-0000-0000-0000D30E0000}"/>
    <cellStyle name="Monétaire 2 9 21" xfId="10611" xr:uid="{00000000-0005-0000-0000-0000D40E0000}"/>
    <cellStyle name="Monétaire 2 9 22" xfId="793" xr:uid="{00000000-0005-0000-0000-0000D50E0000}"/>
    <cellStyle name="Monétaire 2 9 3" xfId="371" xr:uid="{00000000-0005-0000-0000-0000D60E0000}"/>
    <cellStyle name="Monétaire 2 9 3 10" xfId="7333" xr:uid="{00000000-0005-0000-0000-0000D70E0000}"/>
    <cellStyle name="Monétaire 2 9 3 11" xfId="8047" xr:uid="{00000000-0005-0000-0000-0000D80E0000}"/>
    <cellStyle name="Monétaire 2 9 3 12" xfId="8761" xr:uid="{00000000-0005-0000-0000-0000D90E0000}"/>
    <cellStyle name="Monétaire 2 9 3 13" xfId="9475" xr:uid="{00000000-0005-0000-0000-0000DA0E0000}"/>
    <cellStyle name="Monétaire 2 9 3 14" xfId="10189" xr:uid="{00000000-0005-0000-0000-0000DB0E0000}"/>
    <cellStyle name="Monétaire 2 9 3 15" xfId="10903" xr:uid="{00000000-0005-0000-0000-0000DC0E0000}"/>
    <cellStyle name="Monétaire 2 9 3 16" xfId="969" xr:uid="{00000000-0005-0000-0000-0000DD0E0000}"/>
    <cellStyle name="Monétaire 2 9 3 2" xfId="1669" xr:uid="{00000000-0005-0000-0000-0000DE0E0000}"/>
    <cellStyle name="Monétaire 2 9 3 3" xfId="2377" xr:uid="{00000000-0005-0000-0000-0000DF0E0000}"/>
    <cellStyle name="Monétaire 2 9 3 4" xfId="3077" xr:uid="{00000000-0005-0000-0000-0000E00E0000}"/>
    <cellStyle name="Monétaire 2 9 3 5" xfId="3777" xr:uid="{00000000-0005-0000-0000-0000E10E0000}"/>
    <cellStyle name="Monétaire 2 9 3 6" xfId="4477" xr:uid="{00000000-0005-0000-0000-0000E20E0000}"/>
    <cellStyle name="Monétaire 2 9 3 7" xfId="5191" xr:uid="{00000000-0005-0000-0000-0000E30E0000}"/>
    <cellStyle name="Monétaire 2 9 3 8" xfId="5905" xr:uid="{00000000-0005-0000-0000-0000E40E0000}"/>
    <cellStyle name="Monétaire 2 9 3 9" xfId="6619" xr:uid="{00000000-0005-0000-0000-0000E50E0000}"/>
    <cellStyle name="Monétaire 2 9 4" xfId="471" xr:uid="{00000000-0005-0000-0000-0000E60E0000}"/>
    <cellStyle name="Monétaire 2 9 4 10" xfId="7433" xr:uid="{00000000-0005-0000-0000-0000E70E0000}"/>
    <cellStyle name="Monétaire 2 9 4 11" xfId="8147" xr:uid="{00000000-0005-0000-0000-0000E80E0000}"/>
    <cellStyle name="Monétaire 2 9 4 12" xfId="8861" xr:uid="{00000000-0005-0000-0000-0000E90E0000}"/>
    <cellStyle name="Monétaire 2 9 4 13" xfId="9575" xr:uid="{00000000-0005-0000-0000-0000EA0E0000}"/>
    <cellStyle name="Monétaire 2 9 4 14" xfId="10289" xr:uid="{00000000-0005-0000-0000-0000EB0E0000}"/>
    <cellStyle name="Monétaire 2 9 4 15" xfId="11003" xr:uid="{00000000-0005-0000-0000-0000EC0E0000}"/>
    <cellStyle name="Monétaire 2 9 4 16" xfId="1069" xr:uid="{00000000-0005-0000-0000-0000ED0E0000}"/>
    <cellStyle name="Monétaire 2 9 4 2" xfId="1769" xr:uid="{00000000-0005-0000-0000-0000EE0E0000}"/>
    <cellStyle name="Monétaire 2 9 4 3" xfId="2477" xr:uid="{00000000-0005-0000-0000-0000EF0E0000}"/>
    <cellStyle name="Monétaire 2 9 4 4" xfId="3177" xr:uid="{00000000-0005-0000-0000-0000F00E0000}"/>
    <cellStyle name="Monétaire 2 9 4 5" xfId="3877" xr:uid="{00000000-0005-0000-0000-0000F10E0000}"/>
    <cellStyle name="Monétaire 2 9 4 6" xfId="4577" xr:uid="{00000000-0005-0000-0000-0000F20E0000}"/>
    <cellStyle name="Monétaire 2 9 4 7" xfId="5291" xr:uid="{00000000-0005-0000-0000-0000F30E0000}"/>
    <cellStyle name="Monétaire 2 9 4 8" xfId="6005" xr:uid="{00000000-0005-0000-0000-0000F40E0000}"/>
    <cellStyle name="Monétaire 2 9 4 9" xfId="6719" xr:uid="{00000000-0005-0000-0000-0000F50E0000}"/>
    <cellStyle name="Monétaire 2 9 5" xfId="571" xr:uid="{00000000-0005-0000-0000-0000F60E0000}"/>
    <cellStyle name="Monétaire 2 9 5 10" xfId="7533" xr:uid="{00000000-0005-0000-0000-0000F70E0000}"/>
    <cellStyle name="Monétaire 2 9 5 11" xfId="8247" xr:uid="{00000000-0005-0000-0000-0000F80E0000}"/>
    <cellStyle name="Monétaire 2 9 5 12" xfId="8961" xr:uid="{00000000-0005-0000-0000-0000F90E0000}"/>
    <cellStyle name="Monétaire 2 9 5 13" xfId="9675" xr:uid="{00000000-0005-0000-0000-0000FA0E0000}"/>
    <cellStyle name="Monétaire 2 9 5 14" xfId="10389" xr:uid="{00000000-0005-0000-0000-0000FB0E0000}"/>
    <cellStyle name="Monétaire 2 9 5 15" xfId="11103" xr:uid="{00000000-0005-0000-0000-0000FC0E0000}"/>
    <cellStyle name="Monétaire 2 9 5 16" xfId="1169" xr:uid="{00000000-0005-0000-0000-0000FD0E0000}"/>
    <cellStyle name="Monétaire 2 9 5 2" xfId="1869" xr:uid="{00000000-0005-0000-0000-0000FE0E0000}"/>
    <cellStyle name="Monétaire 2 9 5 3" xfId="2577" xr:uid="{00000000-0005-0000-0000-0000FF0E0000}"/>
    <cellStyle name="Monétaire 2 9 5 4" xfId="3277" xr:uid="{00000000-0005-0000-0000-0000000F0000}"/>
    <cellStyle name="Monétaire 2 9 5 5" xfId="3977" xr:uid="{00000000-0005-0000-0000-0000010F0000}"/>
    <cellStyle name="Monétaire 2 9 5 6" xfId="4677" xr:uid="{00000000-0005-0000-0000-0000020F0000}"/>
    <cellStyle name="Monétaire 2 9 5 7" xfId="5391" xr:uid="{00000000-0005-0000-0000-0000030F0000}"/>
    <cellStyle name="Monétaire 2 9 5 8" xfId="6105" xr:uid="{00000000-0005-0000-0000-0000040F0000}"/>
    <cellStyle name="Monétaire 2 9 5 9" xfId="6819" xr:uid="{00000000-0005-0000-0000-0000050F0000}"/>
    <cellStyle name="Monétaire 2 9 6" xfId="671" xr:uid="{00000000-0005-0000-0000-0000060F0000}"/>
    <cellStyle name="Monétaire 2 9 6 10" xfId="7633" xr:uid="{00000000-0005-0000-0000-0000070F0000}"/>
    <cellStyle name="Monétaire 2 9 6 11" xfId="8347" xr:uid="{00000000-0005-0000-0000-0000080F0000}"/>
    <cellStyle name="Monétaire 2 9 6 12" xfId="9061" xr:uid="{00000000-0005-0000-0000-0000090F0000}"/>
    <cellStyle name="Monétaire 2 9 6 13" xfId="9775" xr:uid="{00000000-0005-0000-0000-00000A0F0000}"/>
    <cellStyle name="Monétaire 2 9 6 14" xfId="10489" xr:uid="{00000000-0005-0000-0000-00000B0F0000}"/>
    <cellStyle name="Monétaire 2 9 6 15" xfId="11203" xr:uid="{00000000-0005-0000-0000-00000C0F0000}"/>
    <cellStyle name="Monétaire 2 9 6 16" xfId="1269" xr:uid="{00000000-0005-0000-0000-00000D0F0000}"/>
    <cellStyle name="Monétaire 2 9 6 2" xfId="1969" xr:uid="{00000000-0005-0000-0000-00000E0F0000}"/>
    <cellStyle name="Monétaire 2 9 6 3" xfId="2677" xr:uid="{00000000-0005-0000-0000-00000F0F0000}"/>
    <cellStyle name="Monétaire 2 9 6 4" xfId="3377" xr:uid="{00000000-0005-0000-0000-0000100F0000}"/>
    <cellStyle name="Monétaire 2 9 6 5" xfId="4077" xr:uid="{00000000-0005-0000-0000-0000110F0000}"/>
    <cellStyle name="Monétaire 2 9 6 6" xfId="4777" xr:uid="{00000000-0005-0000-0000-0000120F0000}"/>
    <cellStyle name="Monétaire 2 9 6 7" xfId="5491" xr:uid="{00000000-0005-0000-0000-0000130F0000}"/>
    <cellStyle name="Monétaire 2 9 6 8" xfId="6205" xr:uid="{00000000-0005-0000-0000-0000140F0000}"/>
    <cellStyle name="Monétaire 2 9 6 9" xfId="6919" xr:uid="{00000000-0005-0000-0000-0000150F0000}"/>
    <cellStyle name="Monétaire 2 9 7" xfId="195" xr:uid="{00000000-0005-0000-0000-0000160F0000}"/>
    <cellStyle name="Monétaire 2 9 7 10" xfId="7871" xr:uid="{00000000-0005-0000-0000-0000170F0000}"/>
    <cellStyle name="Monétaire 2 9 7 11" xfId="8585" xr:uid="{00000000-0005-0000-0000-0000180F0000}"/>
    <cellStyle name="Monétaire 2 9 7 12" xfId="9299" xr:uid="{00000000-0005-0000-0000-0000190F0000}"/>
    <cellStyle name="Monétaire 2 9 7 13" xfId="10013" xr:uid="{00000000-0005-0000-0000-00001A0F0000}"/>
    <cellStyle name="Monétaire 2 9 7 14" xfId="10727" xr:uid="{00000000-0005-0000-0000-00001B0F0000}"/>
    <cellStyle name="Monétaire 2 9 7 15" xfId="1493" xr:uid="{00000000-0005-0000-0000-00001C0F0000}"/>
    <cellStyle name="Monétaire 2 9 7 2" xfId="2201" xr:uid="{00000000-0005-0000-0000-00001D0F0000}"/>
    <cellStyle name="Monétaire 2 9 7 3" xfId="2901" xr:uid="{00000000-0005-0000-0000-00001E0F0000}"/>
    <cellStyle name="Monétaire 2 9 7 4" xfId="3601" xr:uid="{00000000-0005-0000-0000-00001F0F0000}"/>
    <cellStyle name="Monétaire 2 9 7 5" xfId="4301" xr:uid="{00000000-0005-0000-0000-0000200F0000}"/>
    <cellStyle name="Monétaire 2 9 7 6" xfId="5015" xr:uid="{00000000-0005-0000-0000-0000210F0000}"/>
    <cellStyle name="Monétaire 2 9 7 7" xfId="5729" xr:uid="{00000000-0005-0000-0000-0000220F0000}"/>
    <cellStyle name="Monétaire 2 9 7 8" xfId="6443" xr:uid="{00000000-0005-0000-0000-0000230F0000}"/>
    <cellStyle name="Monétaire 2 9 7 9" xfId="7157" xr:uid="{00000000-0005-0000-0000-0000240F0000}"/>
    <cellStyle name="Monétaire 2 9 8" xfId="1377" xr:uid="{00000000-0005-0000-0000-0000250F0000}"/>
    <cellStyle name="Monétaire 2 9 9" xfId="2085" xr:uid="{00000000-0005-0000-0000-0000260F0000}"/>
    <cellStyle name="Monétaire 20" xfId="601" xr:uid="{00000000-0005-0000-0000-0000270F0000}"/>
    <cellStyle name="Monétaire 20 10" xfId="7563" xr:uid="{00000000-0005-0000-0000-0000280F0000}"/>
    <cellStyle name="Monétaire 20 11" xfId="8277" xr:uid="{00000000-0005-0000-0000-0000290F0000}"/>
    <cellStyle name="Monétaire 20 12" xfId="8991" xr:uid="{00000000-0005-0000-0000-00002A0F0000}"/>
    <cellStyle name="Monétaire 20 13" xfId="9705" xr:uid="{00000000-0005-0000-0000-00002B0F0000}"/>
    <cellStyle name="Monétaire 20 14" xfId="10419" xr:uid="{00000000-0005-0000-0000-00002C0F0000}"/>
    <cellStyle name="Monétaire 20 15" xfId="11133" xr:uid="{00000000-0005-0000-0000-00002D0F0000}"/>
    <cellStyle name="Monétaire 20 16" xfId="1199" xr:uid="{00000000-0005-0000-0000-00002E0F0000}"/>
    <cellStyle name="Monétaire 20 2" xfId="1899" xr:uid="{00000000-0005-0000-0000-00002F0F0000}"/>
    <cellStyle name="Monétaire 20 3" xfId="2607" xr:uid="{00000000-0005-0000-0000-0000300F0000}"/>
    <cellStyle name="Monétaire 20 4" xfId="3307" xr:uid="{00000000-0005-0000-0000-0000310F0000}"/>
    <cellStyle name="Monétaire 20 5" xfId="4007" xr:uid="{00000000-0005-0000-0000-0000320F0000}"/>
    <cellStyle name="Monétaire 20 6" xfId="4707" xr:uid="{00000000-0005-0000-0000-0000330F0000}"/>
    <cellStyle name="Monétaire 20 7" xfId="5421" xr:uid="{00000000-0005-0000-0000-0000340F0000}"/>
    <cellStyle name="Monétaire 20 8" xfId="6135" xr:uid="{00000000-0005-0000-0000-0000350F0000}"/>
    <cellStyle name="Monétaire 20 9" xfId="6849" xr:uid="{00000000-0005-0000-0000-0000360F0000}"/>
    <cellStyle name="Monétaire 21" xfId="125" xr:uid="{00000000-0005-0000-0000-0000370F0000}"/>
    <cellStyle name="Monétaire 21 10" xfId="7801" xr:uid="{00000000-0005-0000-0000-0000380F0000}"/>
    <cellStyle name="Monétaire 21 11" xfId="8515" xr:uid="{00000000-0005-0000-0000-0000390F0000}"/>
    <cellStyle name="Monétaire 21 12" xfId="9229" xr:uid="{00000000-0005-0000-0000-00003A0F0000}"/>
    <cellStyle name="Monétaire 21 13" xfId="9943" xr:uid="{00000000-0005-0000-0000-00003B0F0000}"/>
    <cellStyle name="Monétaire 21 14" xfId="10657" xr:uid="{00000000-0005-0000-0000-00003C0F0000}"/>
    <cellStyle name="Monétaire 21 15" xfId="1423" xr:uid="{00000000-0005-0000-0000-00003D0F0000}"/>
    <cellStyle name="Monétaire 21 2" xfId="2131" xr:uid="{00000000-0005-0000-0000-00003E0F0000}"/>
    <cellStyle name="Monétaire 21 3" xfId="2831" xr:uid="{00000000-0005-0000-0000-00003F0F0000}"/>
    <cellStyle name="Monétaire 21 4" xfId="3531" xr:uid="{00000000-0005-0000-0000-0000400F0000}"/>
    <cellStyle name="Monétaire 21 5" xfId="4231" xr:uid="{00000000-0005-0000-0000-0000410F0000}"/>
    <cellStyle name="Monétaire 21 6" xfId="4945" xr:uid="{00000000-0005-0000-0000-0000420F0000}"/>
    <cellStyle name="Monétaire 21 7" xfId="5659" xr:uid="{00000000-0005-0000-0000-0000430F0000}"/>
    <cellStyle name="Monétaire 21 8" xfId="6373" xr:uid="{00000000-0005-0000-0000-0000440F0000}"/>
    <cellStyle name="Monétaire 21 9" xfId="7087" xr:uid="{00000000-0005-0000-0000-0000450F0000}"/>
    <cellStyle name="Monétaire 22" xfId="719" xr:uid="{00000000-0005-0000-0000-0000460F0000}"/>
    <cellStyle name="Monétaire 22 10" xfId="10537" xr:uid="{00000000-0005-0000-0000-0000470F0000}"/>
    <cellStyle name="Monétaire 22 11" xfId="11251" xr:uid="{00000000-0005-0000-0000-0000480F0000}"/>
    <cellStyle name="Monétaire 22 12" xfId="1307" xr:uid="{00000000-0005-0000-0000-0000490F0000}"/>
    <cellStyle name="Monétaire 22 2" xfId="4825" xr:uid="{00000000-0005-0000-0000-00004A0F0000}"/>
    <cellStyle name="Monétaire 22 3" xfId="5539" xr:uid="{00000000-0005-0000-0000-00004B0F0000}"/>
    <cellStyle name="Monétaire 22 4" xfId="6253" xr:uid="{00000000-0005-0000-0000-00004C0F0000}"/>
    <cellStyle name="Monétaire 22 5" xfId="6967" xr:uid="{00000000-0005-0000-0000-00004D0F0000}"/>
    <cellStyle name="Monétaire 22 6" xfId="7681" xr:uid="{00000000-0005-0000-0000-00004E0F0000}"/>
    <cellStyle name="Monétaire 22 7" xfId="8395" xr:uid="{00000000-0005-0000-0000-00004F0F0000}"/>
    <cellStyle name="Monétaire 22 8" xfId="9109" xr:uid="{00000000-0005-0000-0000-0000500F0000}"/>
    <cellStyle name="Monétaire 22 9" xfId="9823" xr:uid="{00000000-0005-0000-0000-0000510F0000}"/>
    <cellStyle name="Monétaire 23" xfId="2004" xr:uid="{00000000-0005-0000-0000-0000520F0000}"/>
    <cellStyle name="Monétaire 24" xfId="2015" xr:uid="{00000000-0005-0000-0000-0000530F0000}"/>
    <cellStyle name="Monétaire 25" xfId="2715" xr:uid="{00000000-0005-0000-0000-0000540F0000}"/>
    <cellStyle name="Monétaire 26" xfId="3415" xr:uid="{00000000-0005-0000-0000-0000550F0000}"/>
    <cellStyle name="Monétaire 27" xfId="4115" xr:uid="{00000000-0005-0000-0000-0000560F0000}"/>
    <cellStyle name="Monétaire 28" xfId="4829" xr:uid="{00000000-0005-0000-0000-0000570F0000}"/>
    <cellStyle name="Monétaire 29" xfId="5543" xr:uid="{00000000-0005-0000-0000-0000580F0000}"/>
    <cellStyle name="Monétaire 3" xfId="8" xr:uid="{00000000-0005-0000-0000-0000590F0000}"/>
    <cellStyle name="Monétaire 3 10" xfId="84" xr:uid="{00000000-0005-0000-0000-00005A0F0000}"/>
    <cellStyle name="Monétaire 3 10 10" xfId="2790" xr:uid="{00000000-0005-0000-0000-00005B0F0000}"/>
    <cellStyle name="Monétaire 3 10 11" xfId="3490" xr:uid="{00000000-0005-0000-0000-00005C0F0000}"/>
    <cellStyle name="Monétaire 3 10 12" xfId="4190" xr:uid="{00000000-0005-0000-0000-00005D0F0000}"/>
    <cellStyle name="Monétaire 3 10 13" xfId="4904" xr:uid="{00000000-0005-0000-0000-00005E0F0000}"/>
    <cellStyle name="Monétaire 3 10 14" xfId="5618" xr:uid="{00000000-0005-0000-0000-00005F0F0000}"/>
    <cellStyle name="Monétaire 3 10 15" xfId="6332" xr:uid="{00000000-0005-0000-0000-0000600F0000}"/>
    <cellStyle name="Monétaire 3 10 16" xfId="7046" xr:uid="{00000000-0005-0000-0000-0000610F0000}"/>
    <cellStyle name="Monétaire 3 10 17" xfId="7760" xr:uid="{00000000-0005-0000-0000-0000620F0000}"/>
    <cellStyle name="Monétaire 3 10 18" xfId="8474" xr:uid="{00000000-0005-0000-0000-0000630F0000}"/>
    <cellStyle name="Monétaire 3 10 19" xfId="9188" xr:uid="{00000000-0005-0000-0000-0000640F0000}"/>
    <cellStyle name="Monétaire 3 10 2" xfId="284" xr:uid="{00000000-0005-0000-0000-0000650F0000}"/>
    <cellStyle name="Monétaire 3 10 2 10" xfId="7246" xr:uid="{00000000-0005-0000-0000-0000660F0000}"/>
    <cellStyle name="Monétaire 3 10 2 11" xfId="7960" xr:uid="{00000000-0005-0000-0000-0000670F0000}"/>
    <cellStyle name="Monétaire 3 10 2 12" xfId="8674" xr:uid="{00000000-0005-0000-0000-0000680F0000}"/>
    <cellStyle name="Monétaire 3 10 2 13" xfId="9388" xr:uid="{00000000-0005-0000-0000-0000690F0000}"/>
    <cellStyle name="Monétaire 3 10 2 14" xfId="10102" xr:uid="{00000000-0005-0000-0000-00006A0F0000}"/>
    <cellStyle name="Monétaire 3 10 2 15" xfId="10816" xr:uid="{00000000-0005-0000-0000-00006B0F0000}"/>
    <cellStyle name="Monétaire 3 10 2 16" xfId="882" xr:uid="{00000000-0005-0000-0000-00006C0F0000}"/>
    <cellStyle name="Monétaire 3 10 2 2" xfId="1582" xr:uid="{00000000-0005-0000-0000-00006D0F0000}"/>
    <cellStyle name="Monétaire 3 10 2 3" xfId="2290" xr:uid="{00000000-0005-0000-0000-00006E0F0000}"/>
    <cellStyle name="Monétaire 3 10 2 4" xfId="2990" xr:uid="{00000000-0005-0000-0000-00006F0F0000}"/>
    <cellStyle name="Monétaire 3 10 2 5" xfId="3690" xr:uid="{00000000-0005-0000-0000-0000700F0000}"/>
    <cellStyle name="Monétaire 3 10 2 6" xfId="4390" xr:uid="{00000000-0005-0000-0000-0000710F0000}"/>
    <cellStyle name="Monétaire 3 10 2 7" xfId="5104" xr:uid="{00000000-0005-0000-0000-0000720F0000}"/>
    <cellStyle name="Monétaire 3 10 2 8" xfId="5818" xr:uid="{00000000-0005-0000-0000-0000730F0000}"/>
    <cellStyle name="Monétaire 3 10 2 9" xfId="6532" xr:uid="{00000000-0005-0000-0000-0000740F0000}"/>
    <cellStyle name="Monétaire 3 10 20" xfId="9902" xr:uid="{00000000-0005-0000-0000-0000750F0000}"/>
    <cellStyle name="Monétaire 3 10 21" xfId="10616" xr:uid="{00000000-0005-0000-0000-0000760F0000}"/>
    <cellStyle name="Monétaire 3 10 22" xfId="798" xr:uid="{00000000-0005-0000-0000-0000770F0000}"/>
    <cellStyle name="Monétaire 3 10 3" xfId="376" xr:uid="{00000000-0005-0000-0000-0000780F0000}"/>
    <cellStyle name="Monétaire 3 10 3 10" xfId="7338" xr:uid="{00000000-0005-0000-0000-0000790F0000}"/>
    <cellStyle name="Monétaire 3 10 3 11" xfId="8052" xr:uid="{00000000-0005-0000-0000-00007A0F0000}"/>
    <cellStyle name="Monétaire 3 10 3 12" xfId="8766" xr:uid="{00000000-0005-0000-0000-00007B0F0000}"/>
    <cellStyle name="Monétaire 3 10 3 13" xfId="9480" xr:uid="{00000000-0005-0000-0000-00007C0F0000}"/>
    <cellStyle name="Monétaire 3 10 3 14" xfId="10194" xr:uid="{00000000-0005-0000-0000-00007D0F0000}"/>
    <cellStyle name="Monétaire 3 10 3 15" xfId="10908" xr:uid="{00000000-0005-0000-0000-00007E0F0000}"/>
    <cellStyle name="Monétaire 3 10 3 16" xfId="974" xr:uid="{00000000-0005-0000-0000-00007F0F0000}"/>
    <cellStyle name="Monétaire 3 10 3 2" xfId="1674" xr:uid="{00000000-0005-0000-0000-0000800F0000}"/>
    <cellStyle name="Monétaire 3 10 3 3" xfId="2382" xr:uid="{00000000-0005-0000-0000-0000810F0000}"/>
    <cellStyle name="Monétaire 3 10 3 4" xfId="3082" xr:uid="{00000000-0005-0000-0000-0000820F0000}"/>
    <cellStyle name="Monétaire 3 10 3 5" xfId="3782" xr:uid="{00000000-0005-0000-0000-0000830F0000}"/>
    <cellStyle name="Monétaire 3 10 3 6" xfId="4482" xr:uid="{00000000-0005-0000-0000-0000840F0000}"/>
    <cellStyle name="Monétaire 3 10 3 7" xfId="5196" xr:uid="{00000000-0005-0000-0000-0000850F0000}"/>
    <cellStyle name="Monétaire 3 10 3 8" xfId="5910" xr:uid="{00000000-0005-0000-0000-0000860F0000}"/>
    <cellStyle name="Monétaire 3 10 3 9" xfId="6624" xr:uid="{00000000-0005-0000-0000-0000870F0000}"/>
    <cellStyle name="Monétaire 3 10 4" xfId="476" xr:uid="{00000000-0005-0000-0000-0000880F0000}"/>
    <cellStyle name="Monétaire 3 10 4 10" xfId="7438" xr:uid="{00000000-0005-0000-0000-0000890F0000}"/>
    <cellStyle name="Monétaire 3 10 4 11" xfId="8152" xr:uid="{00000000-0005-0000-0000-00008A0F0000}"/>
    <cellStyle name="Monétaire 3 10 4 12" xfId="8866" xr:uid="{00000000-0005-0000-0000-00008B0F0000}"/>
    <cellStyle name="Monétaire 3 10 4 13" xfId="9580" xr:uid="{00000000-0005-0000-0000-00008C0F0000}"/>
    <cellStyle name="Monétaire 3 10 4 14" xfId="10294" xr:uid="{00000000-0005-0000-0000-00008D0F0000}"/>
    <cellStyle name="Monétaire 3 10 4 15" xfId="11008" xr:uid="{00000000-0005-0000-0000-00008E0F0000}"/>
    <cellStyle name="Monétaire 3 10 4 16" xfId="1074" xr:uid="{00000000-0005-0000-0000-00008F0F0000}"/>
    <cellStyle name="Monétaire 3 10 4 2" xfId="1774" xr:uid="{00000000-0005-0000-0000-0000900F0000}"/>
    <cellStyle name="Monétaire 3 10 4 3" xfId="2482" xr:uid="{00000000-0005-0000-0000-0000910F0000}"/>
    <cellStyle name="Monétaire 3 10 4 4" xfId="3182" xr:uid="{00000000-0005-0000-0000-0000920F0000}"/>
    <cellStyle name="Monétaire 3 10 4 5" xfId="3882" xr:uid="{00000000-0005-0000-0000-0000930F0000}"/>
    <cellStyle name="Monétaire 3 10 4 6" xfId="4582" xr:uid="{00000000-0005-0000-0000-0000940F0000}"/>
    <cellStyle name="Monétaire 3 10 4 7" xfId="5296" xr:uid="{00000000-0005-0000-0000-0000950F0000}"/>
    <cellStyle name="Monétaire 3 10 4 8" xfId="6010" xr:uid="{00000000-0005-0000-0000-0000960F0000}"/>
    <cellStyle name="Monétaire 3 10 4 9" xfId="6724" xr:uid="{00000000-0005-0000-0000-0000970F0000}"/>
    <cellStyle name="Monétaire 3 10 5" xfId="576" xr:uid="{00000000-0005-0000-0000-0000980F0000}"/>
    <cellStyle name="Monétaire 3 10 5 10" xfId="7538" xr:uid="{00000000-0005-0000-0000-0000990F0000}"/>
    <cellStyle name="Monétaire 3 10 5 11" xfId="8252" xr:uid="{00000000-0005-0000-0000-00009A0F0000}"/>
    <cellStyle name="Monétaire 3 10 5 12" xfId="8966" xr:uid="{00000000-0005-0000-0000-00009B0F0000}"/>
    <cellStyle name="Monétaire 3 10 5 13" xfId="9680" xr:uid="{00000000-0005-0000-0000-00009C0F0000}"/>
    <cellStyle name="Monétaire 3 10 5 14" xfId="10394" xr:uid="{00000000-0005-0000-0000-00009D0F0000}"/>
    <cellStyle name="Monétaire 3 10 5 15" xfId="11108" xr:uid="{00000000-0005-0000-0000-00009E0F0000}"/>
    <cellStyle name="Monétaire 3 10 5 16" xfId="1174" xr:uid="{00000000-0005-0000-0000-00009F0F0000}"/>
    <cellStyle name="Monétaire 3 10 5 2" xfId="1874" xr:uid="{00000000-0005-0000-0000-0000A00F0000}"/>
    <cellStyle name="Monétaire 3 10 5 3" xfId="2582" xr:uid="{00000000-0005-0000-0000-0000A10F0000}"/>
    <cellStyle name="Monétaire 3 10 5 4" xfId="3282" xr:uid="{00000000-0005-0000-0000-0000A20F0000}"/>
    <cellStyle name="Monétaire 3 10 5 5" xfId="3982" xr:uid="{00000000-0005-0000-0000-0000A30F0000}"/>
    <cellStyle name="Monétaire 3 10 5 6" xfId="4682" xr:uid="{00000000-0005-0000-0000-0000A40F0000}"/>
    <cellStyle name="Monétaire 3 10 5 7" xfId="5396" xr:uid="{00000000-0005-0000-0000-0000A50F0000}"/>
    <cellStyle name="Monétaire 3 10 5 8" xfId="6110" xr:uid="{00000000-0005-0000-0000-0000A60F0000}"/>
    <cellStyle name="Monétaire 3 10 5 9" xfId="6824" xr:uid="{00000000-0005-0000-0000-0000A70F0000}"/>
    <cellStyle name="Monétaire 3 10 6" xfId="676" xr:uid="{00000000-0005-0000-0000-0000A80F0000}"/>
    <cellStyle name="Monétaire 3 10 6 10" xfId="7638" xr:uid="{00000000-0005-0000-0000-0000A90F0000}"/>
    <cellStyle name="Monétaire 3 10 6 11" xfId="8352" xr:uid="{00000000-0005-0000-0000-0000AA0F0000}"/>
    <cellStyle name="Monétaire 3 10 6 12" xfId="9066" xr:uid="{00000000-0005-0000-0000-0000AB0F0000}"/>
    <cellStyle name="Monétaire 3 10 6 13" xfId="9780" xr:uid="{00000000-0005-0000-0000-0000AC0F0000}"/>
    <cellStyle name="Monétaire 3 10 6 14" xfId="10494" xr:uid="{00000000-0005-0000-0000-0000AD0F0000}"/>
    <cellStyle name="Monétaire 3 10 6 15" xfId="11208" xr:uid="{00000000-0005-0000-0000-0000AE0F0000}"/>
    <cellStyle name="Monétaire 3 10 6 16" xfId="1274" xr:uid="{00000000-0005-0000-0000-0000AF0F0000}"/>
    <cellStyle name="Monétaire 3 10 6 2" xfId="1974" xr:uid="{00000000-0005-0000-0000-0000B00F0000}"/>
    <cellStyle name="Monétaire 3 10 6 3" xfId="2682" xr:uid="{00000000-0005-0000-0000-0000B10F0000}"/>
    <cellStyle name="Monétaire 3 10 6 4" xfId="3382" xr:uid="{00000000-0005-0000-0000-0000B20F0000}"/>
    <cellStyle name="Monétaire 3 10 6 5" xfId="4082" xr:uid="{00000000-0005-0000-0000-0000B30F0000}"/>
    <cellStyle name="Monétaire 3 10 6 6" xfId="4782" xr:uid="{00000000-0005-0000-0000-0000B40F0000}"/>
    <cellStyle name="Monétaire 3 10 6 7" xfId="5496" xr:uid="{00000000-0005-0000-0000-0000B50F0000}"/>
    <cellStyle name="Monétaire 3 10 6 8" xfId="6210" xr:uid="{00000000-0005-0000-0000-0000B60F0000}"/>
    <cellStyle name="Monétaire 3 10 6 9" xfId="6924" xr:uid="{00000000-0005-0000-0000-0000B70F0000}"/>
    <cellStyle name="Monétaire 3 10 7" xfId="200" xr:uid="{00000000-0005-0000-0000-0000B80F0000}"/>
    <cellStyle name="Monétaire 3 10 7 10" xfId="7876" xr:uid="{00000000-0005-0000-0000-0000B90F0000}"/>
    <cellStyle name="Monétaire 3 10 7 11" xfId="8590" xr:uid="{00000000-0005-0000-0000-0000BA0F0000}"/>
    <cellStyle name="Monétaire 3 10 7 12" xfId="9304" xr:uid="{00000000-0005-0000-0000-0000BB0F0000}"/>
    <cellStyle name="Monétaire 3 10 7 13" xfId="10018" xr:uid="{00000000-0005-0000-0000-0000BC0F0000}"/>
    <cellStyle name="Monétaire 3 10 7 14" xfId="10732" xr:uid="{00000000-0005-0000-0000-0000BD0F0000}"/>
    <cellStyle name="Monétaire 3 10 7 15" xfId="1498" xr:uid="{00000000-0005-0000-0000-0000BE0F0000}"/>
    <cellStyle name="Monétaire 3 10 7 2" xfId="2206" xr:uid="{00000000-0005-0000-0000-0000BF0F0000}"/>
    <cellStyle name="Monétaire 3 10 7 3" xfId="2906" xr:uid="{00000000-0005-0000-0000-0000C00F0000}"/>
    <cellStyle name="Monétaire 3 10 7 4" xfId="3606" xr:uid="{00000000-0005-0000-0000-0000C10F0000}"/>
    <cellStyle name="Monétaire 3 10 7 5" xfId="4306" xr:uid="{00000000-0005-0000-0000-0000C20F0000}"/>
    <cellStyle name="Monétaire 3 10 7 6" xfId="5020" xr:uid="{00000000-0005-0000-0000-0000C30F0000}"/>
    <cellStyle name="Monétaire 3 10 7 7" xfId="5734" xr:uid="{00000000-0005-0000-0000-0000C40F0000}"/>
    <cellStyle name="Monétaire 3 10 7 8" xfId="6448" xr:uid="{00000000-0005-0000-0000-0000C50F0000}"/>
    <cellStyle name="Monétaire 3 10 7 9" xfId="7162" xr:uid="{00000000-0005-0000-0000-0000C60F0000}"/>
    <cellStyle name="Monétaire 3 10 8" xfId="1382" xr:uid="{00000000-0005-0000-0000-0000C70F0000}"/>
    <cellStyle name="Monétaire 3 10 9" xfId="2090" xr:uid="{00000000-0005-0000-0000-0000C80F0000}"/>
    <cellStyle name="Monétaire 3 11" xfId="88" xr:uid="{00000000-0005-0000-0000-0000C90F0000}"/>
    <cellStyle name="Monétaire 3 11 10" xfId="2794" xr:uid="{00000000-0005-0000-0000-0000CA0F0000}"/>
    <cellStyle name="Monétaire 3 11 11" xfId="3494" xr:uid="{00000000-0005-0000-0000-0000CB0F0000}"/>
    <cellStyle name="Monétaire 3 11 12" xfId="4194" xr:uid="{00000000-0005-0000-0000-0000CC0F0000}"/>
    <cellStyle name="Monétaire 3 11 13" xfId="4908" xr:uid="{00000000-0005-0000-0000-0000CD0F0000}"/>
    <cellStyle name="Monétaire 3 11 14" xfId="5622" xr:uid="{00000000-0005-0000-0000-0000CE0F0000}"/>
    <cellStyle name="Monétaire 3 11 15" xfId="6336" xr:uid="{00000000-0005-0000-0000-0000CF0F0000}"/>
    <cellStyle name="Monétaire 3 11 16" xfId="7050" xr:uid="{00000000-0005-0000-0000-0000D00F0000}"/>
    <cellStyle name="Monétaire 3 11 17" xfId="7764" xr:uid="{00000000-0005-0000-0000-0000D10F0000}"/>
    <cellStyle name="Monétaire 3 11 18" xfId="8478" xr:uid="{00000000-0005-0000-0000-0000D20F0000}"/>
    <cellStyle name="Monétaire 3 11 19" xfId="9192" xr:uid="{00000000-0005-0000-0000-0000D30F0000}"/>
    <cellStyle name="Monétaire 3 11 2" xfId="288" xr:uid="{00000000-0005-0000-0000-0000D40F0000}"/>
    <cellStyle name="Monétaire 3 11 2 10" xfId="7250" xr:uid="{00000000-0005-0000-0000-0000D50F0000}"/>
    <cellStyle name="Monétaire 3 11 2 11" xfId="7964" xr:uid="{00000000-0005-0000-0000-0000D60F0000}"/>
    <cellStyle name="Monétaire 3 11 2 12" xfId="8678" xr:uid="{00000000-0005-0000-0000-0000D70F0000}"/>
    <cellStyle name="Monétaire 3 11 2 13" xfId="9392" xr:uid="{00000000-0005-0000-0000-0000D80F0000}"/>
    <cellStyle name="Monétaire 3 11 2 14" xfId="10106" xr:uid="{00000000-0005-0000-0000-0000D90F0000}"/>
    <cellStyle name="Monétaire 3 11 2 15" xfId="10820" xr:uid="{00000000-0005-0000-0000-0000DA0F0000}"/>
    <cellStyle name="Monétaire 3 11 2 16" xfId="886" xr:uid="{00000000-0005-0000-0000-0000DB0F0000}"/>
    <cellStyle name="Monétaire 3 11 2 2" xfId="1586" xr:uid="{00000000-0005-0000-0000-0000DC0F0000}"/>
    <cellStyle name="Monétaire 3 11 2 3" xfId="2294" xr:uid="{00000000-0005-0000-0000-0000DD0F0000}"/>
    <cellStyle name="Monétaire 3 11 2 4" xfId="2994" xr:uid="{00000000-0005-0000-0000-0000DE0F0000}"/>
    <cellStyle name="Monétaire 3 11 2 5" xfId="3694" xr:uid="{00000000-0005-0000-0000-0000DF0F0000}"/>
    <cellStyle name="Monétaire 3 11 2 6" xfId="4394" xr:uid="{00000000-0005-0000-0000-0000E00F0000}"/>
    <cellStyle name="Monétaire 3 11 2 7" xfId="5108" xr:uid="{00000000-0005-0000-0000-0000E10F0000}"/>
    <cellStyle name="Monétaire 3 11 2 8" xfId="5822" xr:uid="{00000000-0005-0000-0000-0000E20F0000}"/>
    <cellStyle name="Monétaire 3 11 2 9" xfId="6536" xr:uid="{00000000-0005-0000-0000-0000E30F0000}"/>
    <cellStyle name="Monétaire 3 11 20" xfId="9906" xr:uid="{00000000-0005-0000-0000-0000E40F0000}"/>
    <cellStyle name="Monétaire 3 11 21" xfId="10620" xr:uid="{00000000-0005-0000-0000-0000E50F0000}"/>
    <cellStyle name="Monétaire 3 11 22" xfId="802" xr:uid="{00000000-0005-0000-0000-0000E60F0000}"/>
    <cellStyle name="Monétaire 3 11 3" xfId="380" xr:uid="{00000000-0005-0000-0000-0000E70F0000}"/>
    <cellStyle name="Monétaire 3 11 3 10" xfId="7342" xr:uid="{00000000-0005-0000-0000-0000E80F0000}"/>
    <cellStyle name="Monétaire 3 11 3 11" xfId="8056" xr:uid="{00000000-0005-0000-0000-0000E90F0000}"/>
    <cellStyle name="Monétaire 3 11 3 12" xfId="8770" xr:uid="{00000000-0005-0000-0000-0000EA0F0000}"/>
    <cellStyle name="Monétaire 3 11 3 13" xfId="9484" xr:uid="{00000000-0005-0000-0000-0000EB0F0000}"/>
    <cellStyle name="Monétaire 3 11 3 14" xfId="10198" xr:uid="{00000000-0005-0000-0000-0000EC0F0000}"/>
    <cellStyle name="Monétaire 3 11 3 15" xfId="10912" xr:uid="{00000000-0005-0000-0000-0000ED0F0000}"/>
    <cellStyle name="Monétaire 3 11 3 16" xfId="978" xr:uid="{00000000-0005-0000-0000-0000EE0F0000}"/>
    <cellStyle name="Monétaire 3 11 3 2" xfId="1678" xr:uid="{00000000-0005-0000-0000-0000EF0F0000}"/>
    <cellStyle name="Monétaire 3 11 3 3" xfId="2386" xr:uid="{00000000-0005-0000-0000-0000F00F0000}"/>
    <cellStyle name="Monétaire 3 11 3 4" xfId="3086" xr:uid="{00000000-0005-0000-0000-0000F10F0000}"/>
    <cellStyle name="Monétaire 3 11 3 5" xfId="3786" xr:uid="{00000000-0005-0000-0000-0000F20F0000}"/>
    <cellStyle name="Monétaire 3 11 3 6" xfId="4486" xr:uid="{00000000-0005-0000-0000-0000F30F0000}"/>
    <cellStyle name="Monétaire 3 11 3 7" xfId="5200" xr:uid="{00000000-0005-0000-0000-0000F40F0000}"/>
    <cellStyle name="Monétaire 3 11 3 8" xfId="5914" xr:uid="{00000000-0005-0000-0000-0000F50F0000}"/>
    <cellStyle name="Monétaire 3 11 3 9" xfId="6628" xr:uid="{00000000-0005-0000-0000-0000F60F0000}"/>
    <cellStyle name="Monétaire 3 11 4" xfId="480" xr:uid="{00000000-0005-0000-0000-0000F70F0000}"/>
    <cellStyle name="Monétaire 3 11 4 10" xfId="7442" xr:uid="{00000000-0005-0000-0000-0000F80F0000}"/>
    <cellStyle name="Monétaire 3 11 4 11" xfId="8156" xr:uid="{00000000-0005-0000-0000-0000F90F0000}"/>
    <cellStyle name="Monétaire 3 11 4 12" xfId="8870" xr:uid="{00000000-0005-0000-0000-0000FA0F0000}"/>
    <cellStyle name="Monétaire 3 11 4 13" xfId="9584" xr:uid="{00000000-0005-0000-0000-0000FB0F0000}"/>
    <cellStyle name="Monétaire 3 11 4 14" xfId="10298" xr:uid="{00000000-0005-0000-0000-0000FC0F0000}"/>
    <cellStyle name="Monétaire 3 11 4 15" xfId="11012" xr:uid="{00000000-0005-0000-0000-0000FD0F0000}"/>
    <cellStyle name="Monétaire 3 11 4 16" xfId="1078" xr:uid="{00000000-0005-0000-0000-0000FE0F0000}"/>
    <cellStyle name="Monétaire 3 11 4 2" xfId="1778" xr:uid="{00000000-0005-0000-0000-0000FF0F0000}"/>
    <cellStyle name="Monétaire 3 11 4 3" xfId="2486" xr:uid="{00000000-0005-0000-0000-000000100000}"/>
    <cellStyle name="Monétaire 3 11 4 4" xfId="3186" xr:uid="{00000000-0005-0000-0000-000001100000}"/>
    <cellStyle name="Monétaire 3 11 4 5" xfId="3886" xr:uid="{00000000-0005-0000-0000-000002100000}"/>
    <cellStyle name="Monétaire 3 11 4 6" xfId="4586" xr:uid="{00000000-0005-0000-0000-000003100000}"/>
    <cellStyle name="Monétaire 3 11 4 7" xfId="5300" xr:uid="{00000000-0005-0000-0000-000004100000}"/>
    <cellStyle name="Monétaire 3 11 4 8" xfId="6014" xr:uid="{00000000-0005-0000-0000-000005100000}"/>
    <cellStyle name="Monétaire 3 11 4 9" xfId="6728" xr:uid="{00000000-0005-0000-0000-000006100000}"/>
    <cellStyle name="Monétaire 3 11 5" xfId="580" xr:uid="{00000000-0005-0000-0000-000007100000}"/>
    <cellStyle name="Monétaire 3 11 5 10" xfId="7542" xr:uid="{00000000-0005-0000-0000-000008100000}"/>
    <cellStyle name="Monétaire 3 11 5 11" xfId="8256" xr:uid="{00000000-0005-0000-0000-000009100000}"/>
    <cellStyle name="Monétaire 3 11 5 12" xfId="8970" xr:uid="{00000000-0005-0000-0000-00000A100000}"/>
    <cellStyle name="Monétaire 3 11 5 13" xfId="9684" xr:uid="{00000000-0005-0000-0000-00000B100000}"/>
    <cellStyle name="Monétaire 3 11 5 14" xfId="10398" xr:uid="{00000000-0005-0000-0000-00000C100000}"/>
    <cellStyle name="Monétaire 3 11 5 15" xfId="11112" xr:uid="{00000000-0005-0000-0000-00000D100000}"/>
    <cellStyle name="Monétaire 3 11 5 16" xfId="1178" xr:uid="{00000000-0005-0000-0000-00000E100000}"/>
    <cellStyle name="Monétaire 3 11 5 2" xfId="1878" xr:uid="{00000000-0005-0000-0000-00000F100000}"/>
    <cellStyle name="Monétaire 3 11 5 3" xfId="2586" xr:uid="{00000000-0005-0000-0000-000010100000}"/>
    <cellStyle name="Monétaire 3 11 5 4" xfId="3286" xr:uid="{00000000-0005-0000-0000-000011100000}"/>
    <cellStyle name="Monétaire 3 11 5 5" xfId="3986" xr:uid="{00000000-0005-0000-0000-000012100000}"/>
    <cellStyle name="Monétaire 3 11 5 6" xfId="4686" xr:uid="{00000000-0005-0000-0000-000013100000}"/>
    <cellStyle name="Monétaire 3 11 5 7" xfId="5400" xr:uid="{00000000-0005-0000-0000-000014100000}"/>
    <cellStyle name="Monétaire 3 11 5 8" xfId="6114" xr:uid="{00000000-0005-0000-0000-000015100000}"/>
    <cellStyle name="Monétaire 3 11 5 9" xfId="6828" xr:uid="{00000000-0005-0000-0000-000016100000}"/>
    <cellStyle name="Monétaire 3 11 6" xfId="680" xr:uid="{00000000-0005-0000-0000-000017100000}"/>
    <cellStyle name="Monétaire 3 11 6 10" xfId="7642" xr:uid="{00000000-0005-0000-0000-000018100000}"/>
    <cellStyle name="Monétaire 3 11 6 11" xfId="8356" xr:uid="{00000000-0005-0000-0000-000019100000}"/>
    <cellStyle name="Monétaire 3 11 6 12" xfId="9070" xr:uid="{00000000-0005-0000-0000-00001A100000}"/>
    <cellStyle name="Monétaire 3 11 6 13" xfId="9784" xr:uid="{00000000-0005-0000-0000-00001B100000}"/>
    <cellStyle name="Monétaire 3 11 6 14" xfId="10498" xr:uid="{00000000-0005-0000-0000-00001C100000}"/>
    <cellStyle name="Monétaire 3 11 6 15" xfId="11212" xr:uid="{00000000-0005-0000-0000-00001D100000}"/>
    <cellStyle name="Monétaire 3 11 6 16" xfId="1278" xr:uid="{00000000-0005-0000-0000-00001E100000}"/>
    <cellStyle name="Monétaire 3 11 6 2" xfId="1978" xr:uid="{00000000-0005-0000-0000-00001F100000}"/>
    <cellStyle name="Monétaire 3 11 6 3" xfId="2686" xr:uid="{00000000-0005-0000-0000-000020100000}"/>
    <cellStyle name="Monétaire 3 11 6 4" xfId="3386" xr:uid="{00000000-0005-0000-0000-000021100000}"/>
    <cellStyle name="Monétaire 3 11 6 5" xfId="4086" xr:uid="{00000000-0005-0000-0000-000022100000}"/>
    <cellStyle name="Monétaire 3 11 6 6" xfId="4786" xr:uid="{00000000-0005-0000-0000-000023100000}"/>
    <cellStyle name="Monétaire 3 11 6 7" xfId="5500" xr:uid="{00000000-0005-0000-0000-000024100000}"/>
    <cellStyle name="Monétaire 3 11 6 8" xfId="6214" xr:uid="{00000000-0005-0000-0000-000025100000}"/>
    <cellStyle name="Monétaire 3 11 6 9" xfId="6928" xr:uid="{00000000-0005-0000-0000-000026100000}"/>
    <cellStyle name="Monétaire 3 11 7" xfId="204" xr:uid="{00000000-0005-0000-0000-000027100000}"/>
    <cellStyle name="Monétaire 3 11 7 10" xfId="7880" xr:uid="{00000000-0005-0000-0000-000028100000}"/>
    <cellStyle name="Monétaire 3 11 7 11" xfId="8594" xr:uid="{00000000-0005-0000-0000-000029100000}"/>
    <cellStyle name="Monétaire 3 11 7 12" xfId="9308" xr:uid="{00000000-0005-0000-0000-00002A100000}"/>
    <cellStyle name="Monétaire 3 11 7 13" xfId="10022" xr:uid="{00000000-0005-0000-0000-00002B100000}"/>
    <cellStyle name="Monétaire 3 11 7 14" xfId="10736" xr:uid="{00000000-0005-0000-0000-00002C100000}"/>
    <cellStyle name="Monétaire 3 11 7 15" xfId="1502" xr:uid="{00000000-0005-0000-0000-00002D100000}"/>
    <cellStyle name="Monétaire 3 11 7 2" xfId="2210" xr:uid="{00000000-0005-0000-0000-00002E100000}"/>
    <cellStyle name="Monétaire 3 11 7 3" xfId="2910" xr:uid="{00000000-0005-0000-0000-00002F100000}"/>
    <cellStyle name="Monétaire 3 11 7 4" xfId="3610" xr:uid="{00000000-0005-0000-0000-000030100000}"/>
    <cellStyle name="Monétaire 3 11 7 5" xfId="4310" xr:uid="{00000000-0005-0000-0000-000031100000}"/>
    <cellStyle name="Monétaire 3 11 7 6" xfId="5024" xr:uid="{00000000-0005-0000-0000-000032100000}"/>
    <cellStyle name="Monétaire 3 11 7 7" xfId="5738" xr:uid="{00000000-0005-0000-0000-000033100000}"/>
    <cellStyle name="Monétaire 3 11 7 8" xfId="6452" xr:uid="{00000000-0005-0000-0000-000034100000}"/>
    <cellStyle name="Monétaire 3 11 7 9" xfId="7166" xr:uid="{00000000-0005-0000-0000-000035100000}"/>
    <cellStyle name="Monétaire 3 11 8" xfId="1386" xr:uid="{00000000-0005-0000-0000-000036100000}"/>
    <cellStyle name="Monétaire 3 11 9" xfId="2094" xr:uid="{00000000-0005-0000-0000-000037100000}"/>
    <cellStyle name="Monétaire 3 12" xfId="92" xr:uid="{00000000-0005-0000-0000-000038100000}"/>
    <cellStyle name="Monétaire 3 12 10" xfId="3498" xr:uid="{00000000-0005-0000-0000-000039100000}"/>
    <cellStyle name="Monétaire 3 12 11" xfId="4198" xr:uid="{00000000-0005-0000-0000-00003A100000}"/>
    <cellStyle name="Monétaire 3 12 12" xfId="4912" xr:uid="{00000000-0005-0000-0000-00003B100000}"/>
    <cellStyle name="Monétaire 3 12 13" xfId="5626" xr:uid="{00000000-0005-0000-0000-00003C100000}"/>
    <cellStyle name="Monétaire 3 12 14" xfId="6340" xr:uid="{00000000-0005-0000-0000-00003D100000}"/>
    <cellStyle name="Monétaire 3 12 15" xfId="7054" xr:uid="{00000000-0005-0000-0000-00003E100000}"/>
    <cellStyle name="Monétaire 3 12 16" xfId="7768" xr:uid="{00000000-0005-0000-0000-00003F100000}"/>
    <cellStyle name="Monétaire 3 12 17" xfId="8482" xr:uid="{00000000-0005-0000-0000-000040100000}"/>
    <cellStyle name="Monétaire 3 12 18" xfId="9196" xr:uid="{00000000-0005-0000-0000-000041100000}"/>
    <cellStyle name="Monétaire 3 12 19" xfId="9910" xr:uid="{00000000-0005-0000-0000-000042100000}"/>
    <cellStyle name="Monétaire 3 12 2" xfId="384" xr:uid="{00000000-0005-0000-0000-000043100000}"/>
    <cellStyle name="Monétaire 3 12 2 10" xfId="7346" xr:uid="{00000000-0005-0000-0000-000044100000}"/>
    <cellStyle name="Monétaire 3 12 2 11" xfId="8060" xr:uid="{00000000-0005-0000-0000-000045100000}"/>
    <cellStyle name="Monétaire 3 12 2 12" xfId="8774" xr:uid="{00000000-0005-0000-0000-000046100000}"/>
    <cellStyle name="Monétaire 3 12 2 13" xfId="9488" xr:uid="{00000000-0005-0000-0000-000047100000}"/>
    <cellStyle name="Monétaire 3 12 2 14" xfId="10202" xr:uid="{00000000-0005-0000-0000-000048100000}"/>
    <cellStyle name="Monétaire 3 12 2 15" xfId="10916" xr:uid="{00000000-0005-0000-0000-000049100000}"/>
    <cellStyle name="Monétaire 3 12 2 16" xfId="982" xr:uid="{00000000-0005-0000-0000-00004A100000}"/>
    <cellStyle name="Monétaire 3 12 2 2" xfId="1682" xr:uid="{00000000-0005-0000-0000-00004B100000}"/>
    <cellStyle name="Monétaire 3 12 2 3" xfId="2390" xr:uid="{00000000-0005-0000-0000-00004C100000}"/>
    <cellStyle name="Monétaire 3 12 2 4" xfId="3090" xr:uid="{00000000-0005-0000-0000-00004D100000}"/>
    <cellStyle name="Monétaire 3 12 2 5" xfId="3790" xr:uid="{00000000-0005-0000-0000-00004E100000}"/>
    <cellStyle name="Monétaire 3 12 2 6" xfId="4490" xr:uid="{00000000-0005-0000-0000-00004F100000}"/>
    <cellStyle name="Monétaire 3 12 2 7" xfId="5204" xr:uid="{00000000-0005-0000-0000-000050100000}"/>
    <cellStyle name="Monétaire 3 12 2 8" xfId="5918" xr:uid="{00000000-0005-0000-0000-000051100000}"/>
    <cellStyle name="Monétaire 3 12 2 9" xfId="6632" xr:uid="{00000000-0005-0000-0000-000052100000}"/>
    <cellStyle name="Monétaire 3 12 20" xfId="10624" xr:uid="{00000000-0005-0000-0000-000053100000}"/>
    <cellStyle name="Monétaire 3 12 21" xfId="890" xr:uid="{00000000-0005-0000-0000-000054100000}"/>
    <cellStyle name="Monétaire 3 12 3" xfId="484" xr:uid="{00000000-0005-0000-0000-000055100000}"/>
    <cellStyle name="Monétaire 3 12 3 10" xfId="7446" xr:uid="{00000000-0005-0000-0000-000056100000}"/>
    <cellStyle name="Monétaire 3 12 3 11" xfId="8160" xr:uid="{00000000-0005-0000-0000-000057100000}"/>
    <cellStyle name="Monétaire 3 12 3 12" xfId="8874" xr:uid="{00000000-0005-0000-0000-000058100000}"/>
    <cellStyle name="Monétaire 3 12 3 13" xfId="9588" xr:uid="{00000000-0005-0000-0000-000059100000}"/>
    <cellStyle name="Monétaire 3 12 3 14" xfId="10302" xr:uid="{00000000-0005-0000-0000-00005A100000}"/>
    <cellStyle name="Monétaire 3 12 3 15" xfId="11016" xr:uid="{00000000-0005-0000-0000-00005B100000}"/>
    <cellStyle name="Monétaire 3 12 3 16" xfId="1082" xr:uid="{00000000-0005-0000-0000-00005C100000}"/>
    <cellStyle name="Monétaire 3 12 3 2" xfId="1782" xr:uid="{00000000-0005-0000-0000-00005D100000}"/>
    <cellStyle name="Monétaire 3 12 3 3" xfId="2490" xr:uid="{00000000-0005-0000-0000-00005E100000}"/>
    <cellStyle name="Monétaire 3 12 3 4" xfId="3190" xr:uid="{00000000-0005-0000-0000-00005F100000}"/>
    <cellStyle name="Monétaire 3 12 3 5" xfId="3890" xr:uid="{00000000-0005-0000-0000-000060100000}"/>
    <cellStyle name="Monétaire 3 12 3 6" xfId="4590" xr:uid="{00000000-0005-0000-0000-000061100000}"/>
    <cellStyle name="Monétaire 3 12 3 7" xfId="5304" xr:uid="{00000000-0005-0000-0000-000062100000}"/>
    <cellStyle name="Monétaire 3 12 3 8" xfId="6018" xr:uid="{00000000-0005-0000-0000-000063100000}"/>
    <cellStyle name="Monétaire 3 12 3 9" xfId="6732" xr:uid="{00000000-0005-0000-0000-000064100000}"/>
    <cellStyle name="Monétaire 3 12 4" xfId="584" xr:uid="{00000000-0005-0000-0000-000065100000}"/>
    <cellStyle name="Monétaire 3 12 4 10" xfId="7546" xr:uid="{00000000-0005-0000-0000-000066100000}"/>
    <cellStyle name="Monétaire 3 12 4 11" xfId="8260" xr:uid="{00000000-0005-0000-0000-000067100000}"/>
    <cellStyle name="Monétaire 3 12 4 12" xfId="8974" xr:uid="{00000000-0005-0000-0000-000068100000}"/>
    <cellStyle name="Monétaire 3 12 4 13" xfId="9688" xr:uid="{00000000-0005-0000-0000-000069100000}"/>
    <cellStyle name="Monétaire 3 12 4 14" xfId="10402" xr:uid="{00000000-0005-0000-0000-00006A100000}"/>
    <cellStyle name="Monétaire 3 12 4 15" xfId="11116" xr:uid="{00000000-0005-0000-0000-00006B100000}"/>
    <cellStyle name="Monétaire 3 12 4 16" xfId="1182" xr:uid="{00000000-0005-0000-0000-00006C100000}"/>
    <cellStyle name="Monétaire 3 12 4 2" xfId="1882" xr:uid="{00000000-0005-0000-0000-00006D100000}"/>
    <cellStyle name="Monétaire 3 12 4 3" xfId="2590" xr:uid="{00000000-0005-0000-0000-00006E100000}"/>
    <cellStyle name="Monétaire 3 12 4 4" xfId="3290" xr:uid="{00000000-0005-0000-0000-00006F100000}"/>
    <cellStyle name="Monétaire 3 12 4 5" xfId="3990" xr:uid="{00000000-0005-0000-0000-000070100000}"/>
    <cellStyle name="Monétaire 3 12 4 6" xfId="4690" xr:uid="{00000000-0005-0000-0000-000071100000}"/>
    <cellStyle name="Monétaire 3 12 4 7" xfId="5404" xr:uid="{00000000-0005-0000-0000-000072100000}"/>
    <cellStyle name="Monétaire 3 12 4 8" xfId="6118" xr:uid="{00000000-0005-0000-0000-000073100000}"/>
    <cellStyle name="Monétaire 3 12 4 9" xfId="6832" xr:uid="{00000000-0005-0000-0000-000074100000}"/>
    <cellStyle name="Monétaire 3 12 5" xfId="684" xr:uid="{00000000-0005-0000-0000-000075100000}"/>
    <cellStyle name="Monétaire 3 12 5 10" xfId="7646" xr:uid="{00000000-0005-0000-0000-000076100000}"/>
    <cellStyle name="Monétaire 3 12 5 11" xfId="8360" xr:uid="{00000000-0005-0000-0000-000077100000}"/>
    <cellStyle name="Monétaire 3 12 5 12" xfId="9074" xr:uid="{00000000-0005-0000-0000-000078100000}"/>
    <cellStyle name="Monétaire 3 12 5 13" xfId="9788" xr:uid="{00000000-0005-0000-0000-000079100000}"/>
    <cellStyle name="Monétaire 3 12 5 14" xfId="10502" xr:uid="{00000000-0005-0000-0000-00007A100000}"/>
    <cellStyle name="Monétaire 3 12 5 15" xfId="11216" xr:uid="{00000000-0005-0000-0000-00007B100000}"/>
    <cellStyle name="Monétaire 3 12 5 16" xfId="1282" xr:uid="{00000000-0005-0000-0000-00007C100000}"/>
    <cellStyle name="Monétaire 3 12 5 2" xfId="1982" xr:uid="{00000000-0005-0000-0000-00007D100000}"/>
    <cellStyle name="Monétaire 3 12 5 3" xfId="2690" xr:uid="{00000000-0005-0000-0000-00007E100000}"/>
    <cellStyle name="Monétaire 3 12 5 4" xfId="3390" xr:uid="{00000000-0005-0000-0000-00007F100000}"/>
    <cellStyle name="Monétaire 3 12 5 5" xfId="4090" xr:uid="{00000000-0005-0000-0000-000080100000}"/>
    <cellStyle name="Monétaire 3 12 5 6" xfId="4790" xr:uid="{00000000-0005-0000-0000-000081100000}"/>
    <cellStyle name="Monétaire 3 12 5 7" xfId="5504" xr:uid="{00000000-0005-0000-0000-000082100000}"/>
    <cellStyle name="Monétaire 3 12 5 8" xfId="6218" xr:uid="{00000000-0005-0000-0000-000083100000}"/>
    <cellStyle name="Monétaire 3 12 5 9" xfId="6932" xr:uid="{00000000-0005-0000-0000-000084100000}"/>
    <cellStyle name="Monétaire 3 12 6" xfId="292" xr:uid="{00000000-0005-0000-0000-000085100000}"/>
    <cellStyle name="Monétaire 3 12 6 10" xfId="7968" xr:uid="{00000000-0005-0000-0000-000086100000}"/>
    <cellStyle name="Monétaire 3 12 6 11" xfId="8682" xr:uid="{00000000-0005-0000-0000-000087100000}"/>
    <cellStyle name="Monétaire 3 12 6 12" xfId="9396" xr:uid="{00000000-0005-0000-0000-000088100000}"/>
    <cellStyle name="Monétaire 3 12 6 13" xfId="10110" xr:uid="{00000000-0005-0000-0000-000089100000}"/>
    <cellStyle name="Monétaire 3 12 6 14" xfId="10824" xr:uid="{00000000-0005-0000-0000-00008A100000}"/>
    <cellStyle name="Monétaire 3 12 6 15" xfId="1590" xr:uid="{00000000-0005-0000-0000-00008B100000}"/>
    <cellStyle name="Monétaire 3 12 6 2" xfId="2298" xr:uid="{00000000-0005-0000-0000-00008C100000}"/>
    <cellStyle name="Monétaire 3 12 6 3" xfId="2998" xr:uid="{00000000-0005-0000-0000-00008D100000}"/>
    <cellStyle name="Monétaire 3 12 6 4" xfId="3698" xr:uid="{00000000-0005-0000-0000-00008E100000}"/>
    <cellStyle name="Monétaire 3 12 6 5" xfId="4398" xr:uid="{00000000-0005-0000-0000-00008F100000}"/>
    <cellStyle name="Monétaire 3 12 6 6" xfId="5112" xr:uid="{00000000-0005-0000-0000-000090100000}"/>
    <cellStyle name="Monétaire 3 12 6 7" xfId="5826" xr:uid="{00000000-0005-0000-0000-000091100000}"/>
    <cellStyle name="Monétaire 3 12 6 8" xfId="6540" xr:uid="{00000000-0005-0000-0000-000092100000}"/>
    <cellStyle name="Monétaire 3 12 6 9" xfId="7254" xr:uid="{00000000-0005-0000-0000-000093100000}"/>
    <cellStyle name="Monétaire 3 12 7" xfId="1390" xr:uid="{00000000-0005-0000-0000-000094100000}"/>
    <cellStyle name="Monétaire 3 12 8" xfId="2098" xr:uid="{00000000-0005-0000-0000-000095100000}"/>
    <cellStyle name="Monétaire 3 12 9" xfId="2798" xr:uid="{00000000-0005-0000-0000-000096100000}"/>
    <cellStyle name="Monétaire 3 13" xfId="100" xr:uid="{00000000-0005-0000-0000-000097100000}"/>
    <cellStyle name="Monétaire 3 13 10" xfId="3506" xr:uid="{00000000-0005-0000-0000-000098100000}"/>
    <cellStyle name="Monétaire 3 13 11" xfId="4206" xr:uid="{00000000-0005-0000-0000-000099100000}"/>
    <cellStyle name="Monétaire 3 13 12" xfId="4920" xr:uid="{00000000-0005-0000-0000-00009A100000}"/>
    <cellStyle name="Monétaire 3 13 13" xfId="5634" xr:uid="{00000000-0005-0000-0000-00009B100000}"/>
    <cellStyle name="Monétaire 3 13 14" xfId="6348" xr:uid="{00000000-0005-0000-0000-00009C100000}"/>
    <cellStyle name="Monétaire 3 13 15" xfId="7062" xr:uid="{00000000-0005-0000-0000-00009D100000}"/>
    <cellStyle name="Monétaire 3 13 16" xfId="7776" xr:uid="{00000000-0005-0000-0000-00009E100000}"/>
    <cellStyle name="Monétaire 3 13 17" xfId="8490" xr:uid="{00000000-0005-0000-0000-00009F100000}"/>
    <cellStyle name="Monétaire 3 13 18" xfId="9204" xr:uid="{00000000-0005-0000-0000-0000A0100000}"/>
    <cellStyle name="Monétaire 3 13 19" xfId="9918" xr:uid="{00000000-0005-0000-0000-0000A1100000}"/>
    <cellStyle name="Monétaire 3 13 2" xfId="392" xr:uid="{00000000-0005-0000-0000-0000A2100000}"/>
    <cellStyle name="Monétaire 3 13 2 10" xfId="7354" xr:uid="{00000000-0005-0000-0000-0000A3100000}"/>
    <cellStyle name="Monétaire 3 13 2 11" xfId="8068" xr:uid="{00000000-0005-0000-0000-0000A4100000}"/>
    <cellStyle name="Monétaire 3 13 2 12" xfId="8782" xr:uid="{00000000-0005-0000-0000-0000A5100000}"/>
    <cellStyle name="Monétaire 3 13 2 13" xfId="9496" xr:uid="{00000000-0005-0000-0000-0000A6100000}"/>
    <cellStyle name="Monétaire 3 13 2 14" xfId="10210" xr:uid="{00000000-0005-0000-0000-0000A7100000}"/>
    <cellStyle name="Monétaire 3 13 2 15" xfId="10924" xr:uid="{00000000-0005-0000-0000-0000A8100000}"/>
    <cellStyle name="Monétaire 3 13 2 16" xfId="990" xr:uid="{00000000-0005-0000-0000-0000A9100000}"/>
    <cellStyle name="Monétaire 3 13 2 2" xfId="1690" xr:uid="{00000000-0005-0000-0000-0000AA100000}"/>
    <cellStyle name="Monétaire 3 13 2 3" xfId="2398" xr:uid="{00000000-0005-0000-0000-0000AB100000}"/>
    <cellStyle name="Monétaire 3 13 2 4" xfId="3098" xr:uid="{00000000-0005-0000-0000-0000AC100000}"/>
    <cellStyle name="Monétaire 3 13 2 5" xfId="3798" xr:uid="{00000000-0005-0000-0000-0000AD100000}"/>
    <cellStyle name="Monétaire 3 13 2 6" xfId="4498" xr:uid="{00000000-0005-0000-0000-0000AE100000}"/>
    <cellStyle name="Monétaire 3 13 2 7" xfId="5212" xr:uid="{00000000-0005-0000-0000-0000AF100000}"/>
    <cellStyle name="Monétaire 3 13 2 8" xfId="5926" xr:uid="{00000000-0005-0000-0000-0000B0100000}"/>
    <cellStyle name="Monétaire 3 13 2 9" xfId="6640" xr:uid="{00000000-0005-0000-0000-0000B1100000}"/>
    <cellStyle name="Monétaire 3 13 20" xfId="10632" xr:uid="{00000000-0005-0000-0000-0000B2100000}"/>
    <cellStyle name="Monétaire 3 13 21" xfId="806" xr:uid="{00000000-0005-0000-0000-0000B3100000}"/>
    <cellStyle name="Monétaire 3 13 3" xfId="492" xr:uid="{00000000-0005-0000-0000-0000B4100000}"/>
    <cellStyle name="Monétaire 3 13 3 10" xfId="7454" xr:uid="{00000000-0005-0000-0000-0000B5100000}"/>
    <cellStyle name="Monétaire 3 13 3 11" xfId="8168" xr:uid="{00000000-0005-0000-0000-0000B6100000}"/>
    <cellStyle name="Monétaire 3 13 3 12" xfId="8882" xr:uid="{00000000-0005-0000-0000-0000B7100000}"/>
    <cellStyle name="Monétaire 3 13 3 13" xfId="9596" xr:uid="{00000000-0005-0000-0000-0000B8100000}"/>
    <cellStyle name="Monétaire 3 13 3 14" xfId="10310" xr:uid="{00000000-0005-0000-0000-0000B9100000}"/>
    <cellStyle name="Monétaire 3 13 3 15" xfId="11024" xr:uid="{00000000-0005-0000-0000-0000BA100000}"/>
    <cellStyle name="Monétaire 3 13 3 16" xfId="1090" xr:uid="{00000000-0005-0000-0000-0000BB100000}"/>
    <cellStyle name="Monétaire 3 13 3 2" xfId="1790" xr:uid="{00000000-0005-0000-0000-0000BC100000}"/>
    <cellStyle name="Monétaire 3 13 3 3" xfId="2498" xr:uid="{00000000-0005-0000-0000-0000BD100000}"/>
    <cellStyle name="Monétaire 3 13 3 4" xfId="3198" xr:uid="{00000000-0005-0000-0000-0000BE100000}"/>
    <cellStyle name="Monétaire 3 13 3 5" xfId="3898" xr:uid="{00000000-0005-0000-0000-0000BF100000}"/>
    <cellStyle name="Monétaire 3 13 3 6" xfId="4598" xr:uid="{00000000-0005-0000-0000-0000C0100000}"/>
    <cellStyle name="Monétaire 3 13 3 7" xfId="5312" xr:uid="{00000000-0005-0000-0000-0000C1100000}"/>
    <cellStyle name="Monétaire 3 13 3 8" xfId="6026" xr:uid="{00000000-0005-0000-0000-0000C2100000}"/>
    <cellStyle name="Monétaire 3 13 3 9" xfId="6740" xr:uid="{00000000-0005-0000-0000-0000C3100000}"/>
    <cellStyle name="Monétaire 3 13 4" xfId="592" xr:uid="{00000000-0005-0000-0000-0000C4100000}"/>
    <cellStyle name="Monétaire 3 13 4 10" xfId="7554" xr:uid="{00000000-0005-0000-0000-0000C5100000}"/>
    <cellStyle name="Monétaire 3 13 4 11" xfId="8268" xr:uid="{00000000-0005-0000-0000-0000C6100000}"/>
    <cellStyle name="Monétaire 3 13 4 12" xfId="8982" xr:uid="{00000000-0005-0000-0000-0000C7100000}"/>
    <cellStyle name="Monétaire 3 13 4 13" xfId="9696" xr:uid="{00000000-0005-0000-0000-0000C8100000}"/>
    <cellStyle name="Monétaire 3 13 4 14" xfId="10410" xr:uid="{00000000-0005-0000-0000-0000C9100000}"/>
    <cellStyle name="Monétaire 3 13 4 15" xfId="11124" xr:uid="{00000000-0005-0000-0000-0000CA100000}"/>
    <cellStyle name="Monétaire 3 13 4 16" xfId="1190" xr:uid="{00000000-0005-0000-0000-0000CB100000}"/>
    <cellStyle name="Monétaire 3 13 4 2" xfId="1890" xr:uid="{00000000-0005-0000-0000-0000CC100000}"/>
    <cellStyle name="Monétaire 3 13 4 3" xfId="2598" xr:uid="{00000000-0005-0000-0000-0000CD100000}"/>
    <cellStyle name="Monétaire 3 13 4 4" xfId="3298" xr:uid="{00000000-0005-0000-0000-0000CE100000}"/>
    <cellStyle name="Monétaire 3 13 4 5" xfId="3998" xr:uid="{00000000-0005-0000-0000-0000CF100000}"/>
    <cellStyle name="Monétaire 3 13 4 6" xfId="4698" xr:uid="{00000000-0005-0000-0000-0000D0100000}"/>
    <cellStyle name="Monétaire 3 13 4 7" xfId="5412" xr:uid="{00000000-0005-0000-0000-0000D1100000}"/>
    <cellStyle name="Monétaire 3 13 4 8" xfId="6126" xr:uid="{00000000-0005-0000-0000-0000D2100000}"/>
    <cellStyle name="Monétaire 3 13 4 9" xfId="6840" xr:uid="{00000000-0005-0000-0000-0000D3100000}"/>
    <cellStyle name="Monétaire 3 13 5" xfId="692" xr:uid="{00000000-0005-0000-0000-0000D4100000}"/>
    <cellStyle name="Monétaire 3 13 5 10" xfId="7654" xr:uid="{00000000-0005-0000-0000-0000D5100000}"/>
    <cellStyle name="Monétaire 3 13 5 11" xfId="8368" xr:uid="{00000000-0005-0000-0000-0000D6100000}"/>
    <cellStyle name="Monétaire 3 13 5 12" xfId="9082" xr:uid="{00000000-0005-0000-0000-0000D7100000}"/>
    <cellStyle name="Monétaire 3 13 5 13" xfId="9796" xr:uid="{00000000-0005-0000-0000-0000D8100000}"/>
    <cellStyle name="Monétaire 3 13 5 14" xfId="10510" xr:uid="{00000000-0005-0000-0000-0000D9100000}"/>
    <cellStyle name="Monétaire 3 13 5 15" xfId="11224" xr:uid="{00000000-0005-0000-0000-0000DA100000}"/>
    <cellStyle name="Monétaire 3 13 5 16" xfId="1290" xr:uid="{00000000-0005-0000-0000-0000DB100000}"/>
    <cellStyle name="Monétaire 3 13 5 2" xfId="1990" xr:uid="{00000000-0005-0000-0000-0000DC100000}"/>
    <cellStyle name="Monétaire 3 13 5 3" xfId="2698" xr:uid="{00000000-0005-0000-0000-0000DD100000}"/>
    <cellStyle name="Monétaire 3 13 5 4" xfId="3398" xr:uid="{00000000-0005-0000-0000-0000DE100000}"/>
    <cellStyle name="Monétaire 3 13 5 5" xfId="4098" xr:uid="{00000000-0005-0000-0000-0000DF100000}"/>
    <cellStyle name="Monétaire 3 13 5 6" xfId="4798" xr:uid="{00000000-0005-0000-0000-0000E0100000}"/>
    <cellStyle name="Monétaire 3 13 5 7" xfId="5512" xr:uid="{00000000-0005-0000-0000-0000E1100000}"/>
    <cellStyle name="Monétaire 3 13 5 8" xfId="6226" xr:uid="{00000000-0005-0000-0000-0000E2100000}"/>
    <cellStyle name="Monétaire 3 13 5 9" xfId="6940" xr:uid="{00000000-0005-0000-0000-0000E3100000}"/>
    <cellStyle name="Monétaire 3 13 6" xfId="208" xr:uid="{00000000-0005-0000-0000-0000E4100000}"/>
    <cellStyle name="Monétaire 3 13 6 10" xfId="7884" xr:uid="{00000000-0005-0000-0000-0000E5100000}"/>
    <cellStyle name="Monétaire 3 13 6 11" xfId="8598" xr:uid="{00000000-0005-0000-0000-0000E6100000}"/>
    <cellStyle name="Monétaire 3 13 6 12" xfId="9312" xr:uid="{00000000-0005-0000-0000-0000E7100000}"/>
    <cellStyle name="Monétaire 3 13 6 13" xfId="10026" xr:uid="{00000000-0005-0000-0000-0000E8100000}"/>
    <cellStyle name="Monétaire 3 13 6 14" xfId="10740" xr:uid="{00000000-0005-0000-0000-0000E9100000}"/>
    <cellStyle name="Monétaire 3 13 6 15" xfId="1506" xr:uid="{00000000-0005-0000-0000-0000EA100000}"/>
    <cellStyle name="Monétaire 3 13 6 2" xfId="2214" xr:uid="{00000000-0005-0000-0000-0000EB100000}"/>
    <cellStyle name="Monétaire 3 13 6 3" xfId="2914" xr:uid="{00000000-0005-0000-0000-0000EC100000}"/>
    <cellStyle name="Monétaire 3 13 6 4" xfId="3614" xr:uid="{00000000-0005-0000-0000-0000ED100000}"/>
    <cellStyle name="Monétaire 3 13 6 5" xfId="4314" xr:uid="{00000000-0005-0000-0000-0000EE100000}"/>
    <cellStyle name="Monétaire 3 13 6 6" xfId="5028" xr:uid="{00000000-0005-0000-0000-0000EF100000}"/>
    <cellStyle name="Monétaire 3 13 6 7" xfId="5742" xr:uid="{00000000-0005-0000-0000-0000F0100000}"/>
    <cellStyle name="Monétaire 3 13 6 8" xfId="6456" xr:uid="{00000000-0005-0000-0000-0000F1100000}"/>
    <cellStyle name="Monétaire 3 13 6 9" xfId="7170" xr:uid="{00000000-0005-0000-0000-0000F2100000}"/>
    <cellStyle name="Monétaire 3 13 7" xfId="1398" xr:uid="{00000000-0005-0000-0000-0000F3100000}"/>
    <cellStyle name="Monétaire 3 13 8" xfId="2106" xr:uid="{00000000-0005-0000-0000-0000F4100000}"/>
    <cellStyle name="Monétaire 3 13 9" xfId="2806" xr:uid="{00000000-0005-0000-0000-0000F5100000}"/>
    <cellStyle name="Monétaire 3 14" xfId="108" xr:uid="{00000000-0005-0000-0000-0000F6100000}"/>
    <cellStyle name="Monétaire 3 14 10" xfId="5642" xr:uid="{00000000-0005-0000-0000-0000F7100000}"/>
    <cellStyle name="Monétaire 3 14 11" xfId="6356" xr:uid="{00000000-0005-0000-0000-0000F8100000}"/>
    <cellStyle name="Monétaire 3 14 12" xfId="7070" xr:uid="{00000000-0005-0000-0000-0000F9100000}"/>
    <cellStyle name="Monétaire 3 14 13" xfId="7784" xr:uid="{00000000-0005-0000-0000-0000FA100000}"/>
    <cellStyle name="Monétaire 3 14 14" xfId="8498" xr:uid="{00000000-0005-0000-0000-0000FB100000}"/>
    <cellStyle name="Monétaire 3 14 15" xfId="9212" xr:uid="{00000000-0005-0000-0000-0000FC100000}"/>
    <cellStyle name="Monétaire 3 14 16" xfId="9926" xr:uid="{00000000-0005-0000-0000-0000FD100000}"/>
    <cellStyle name="Monétaire 3 14 17" xfId="10640" xr:uid="{00000000-0005-0000-0000-0000FE100000}"/>
    <cellStyle name="Monétaire 3 14 18" xfId="898" xr:uid="{00000000-0005-0000-0000-0000FF100000}"/>
    <cellStyle name="Monétaire 3 14 2" xfId="700" xr:uid="{00000000-0005-0000-0000-000000110000}"/>
    <cellStyle name="Monétaire 3 14 2 10" xfId="7662" xr:uid="{00000000-0005-0000-0000-000001110000}"/>
    <cellStyle name="Monétaire 3 14 2 11" xfId="8376" xr:uid="{00000000-0005-0000-0000-000002110000}"/>
    <cellStyle name="Monétaire 3 14 2 12" xfId="9090" xr:uid="{00000000-0005-0000-0000-000003110000}"/>
    <cellStyle name="Monétaire 3 14 2 13" xfId="9804" xr:uid="{00000000-0005-0000-0000-000004110000}"/>
    <cellStyle name="Monétaire 3 14 2 14" xfId="10518" xr:uid="{00000000-0005-0000-0000-000005110000}"/>
    <cellStyle name="Monétaire 3 14 2 15" xfId="11232" xr:uid="{00000000-0005-0000-0000-000006110000}"/>
    <cellStyle name="Monétaire 3 14 2 16" xfId="1298" xr:uid="{00000000-0005-0000-0000-000007110000}"/>
    <cellStyle name="Monétaire 3 14 2 2" xfId="1998" xr:uid="{00000000-0005-0000-0000-000008110000}"/>
    <cellStyle name="Monétaire 3 14 2 3" xfId="2706" xr:uid="{00000000-0005-0000-0000-000009110000}"/>
    <cellStyle name="Monétaire 3 14 2 4" xfId="3406" xr:uid="{00000000-0005-0000-0000-00000A110000}"/>
    <cellStyle name="Monétaire 3 14 2 5" xfId="4106" xr:uid="{00000000-0005-0000-0000-00000B110000}"/>
    <cellStyle name="Monétaire 3 14 2 6" xfId="4806" xr:uid="{00000000-0005-0000-0000-00000C110000}"/>
    <cellStyle name="Monétaire 3 14 2 7" xfId="5520" xr:uid="{00000000-0005-0000-0000-00000D110000}"/>
    <cellStyle name="Monétaire 3 14 2 8" xfId="6234" xr:uid="{00000000-0005-0000-0000-00000E110000}"/>
    <cellStyle name="Monétaire 3 14 2 9" xfId="6948" xr:uid="{00000000-0005-0000-0000-00000F110000}"/>
    <cellStyle name="Monétaire 3 14 3" xfId="300" xr:uid="{00000000-0005-0000-0000-000010110000}"/>
    <cellStyle name="Monétaire 3 14 3 10" xfId="7976" xr:uid="{00000000-0005-0000-0000-000011110000}"/>
    <cellStyle name="Monétaire 3 14 3 11" xfId="8690" xr:uid="{00000000-0005-0000-0000-000012110000}"/>
    <cellStyle name="Monétaire 3 14 3 12" xfId="9404" xr:uid="{00000000-0005-0000-0000-000013110000}"/>
    <cellStyle name="Monétaire 3 14 3 13" xfId="10118" xr:uid="{00000000-0005-0000-0000-000014110000}"/>
    <cellStyle name="Monétaire 3 14 3 14" xfId="10832" xr:uid="{00000000-0005-0000-0000-000015110000}"/>
    <cellStyle name="Monétaire 3 14 3 15" xfId="1598" xr:uid="{00000000-0005-0000-0000-000016110000}"/>
    <cellStyle name="Monétaire 3 14 3 2" xfId="2306" xr:uid="{00000000-0005-0000-0000-000017110000}"/>
    <cellStyle name="Monétaire 3 14 3 3" xfId="3006" xr:uid="{00000000-0005-0000-0000-000018110000}"/>
    <cellStyle name="Monétaire 3 14 3 4" xfId="3706" xr:uid="{00000000-0005-0000-0000-000019110000}"/>
    <cellStyle name="Monétaire 3 14 3 5" xfId="4406" xr:uid="{00000000-0005-0000-0000-00001A110000}"/>
    <cellStyle name="Monétaire 3 14 3 6" xfId="5120" xr:uid="{00000000-0005-0000-0000-00001B110000}"/>
    <cellStyle name="Monétaire 3 14 3 7" xfId="5834" xr:uid="{00000000-0005-0000-0000-00001C110000}"/>
    <cellStyle name="Monétaire 3 14 3 8" xfId="6548" xr:uid="{00000000-0005-0000-0000-00001D110000}"/>
    <cellStyle name="Monétaire 3 14 3 9" xfId="7262" xr:uid="{00000000-0005-0000-0000-00001E110000}"/>
    <cellStyle name="Monétaire 3 14 4" xfId="1406" xr:uid="{00000000-0005-0000-0000-00001F110000}"/>
    <cellStyle name="Monétaire 3 14 5" xfId="2114" xr:uid="{00000000-0005-0000-0000-000020110000}"/>
    <cellStyle name="Monétaire 3 14 6" xfId="2814" xr:uid="{00000000-0005-0000-0000-000021110000}"/>
    <cellStyle name="Monétaire 3 14 7" xfId="3514" xr:uid="{00000000-0005-0000-0000-000022110000}"/>
    <cellStyle name="Monétaire 3 14 8" xfId="4214" xr:uid="{00000000-0005-0000-0000-000023110000}"/>
    <cellStyle name="Monétaire 3 14 9" xfId="4928" xr:uid="{00000000-0005-0000-0000-000024110000}"/>
    <cellStyle name="Monétaire 3 15" xfId="116" xr:uid="{00000000-0005-0000-0000-000025110000}"/>
    <cellStyle name="Monétaire 3 15 10" xfId="6364" xr:uid="{00000000-0005-0000-0000-000026110000}"/>
    <cellStyle name="Monétaire 3 15 11" xfId="7078" xr:uid="{00000000-0005-0000-0000-000027110000}"/>
    <cellStyle name="Monétaire 3 15 12" xfId="7792" xr:uid="{00000000-0005-0000-0000-000028110000}"/>
    <cellStyle name="Monétaire 3 15 13" xfId="8506" xr:uid="{00000000-0005-0000-0000-000029110000}"/>
    <cellStyle name="Monétaire 3 15 14" xfId="9220" xr:uid="{00000000-0005-0000-0000-00002A110000}"/>
    <cellStyle name="Monétaire 3 15 15" xfId="9934" xr:uid="{00000000-0005-0000-0000-00002B110000}"/>
    <cellStyle name="Monétaire 3 15 16" xfId="10648" xr:uid="{00000000-0005-0000-0000-00002C110000}"/>
    <cellStyle name="Monétaire 3 15 17" xfId="998" xr:uid="{00000000-0005-0000-0000-00002D110000}"/>
    <cellStyle name="Monétaire 3 15 2" xfId="400" xr:uid="{00000000-0005-0000-0000-00002E110000}"/>
    <cellStyle name="Monétaire 3 15 2 10" xfId="8076" xr:uid="{00000000-0005-0000-0000-00002F110000}"/>
    <cellStyle name="Monétaire 3 15 2 11" xfId="8790" xr:uid="{00000000-0005-0000-0000-000030110000}"/>
    <cellStyle name="Monétaire 3 15 2 12" xfId="9504" xr:uid="{00000000-0005-0000-0000-000031110000}"/>
    <cellStyle name="Monétaire 3 15 2 13" xfId="10218" xr:uid="{00000000-0005-0000-0000-000032110000}"/>
    <cellStyle name="Monétaire 3 15 2 14" xfId="10932" xr:uid="{00000000-0005-0000-0000-000033110000}"/>
    <cellStyle name="Monétaire 3 15 2 15" xfId="1698" xr:uid="{00000000-0005-0000-0000-000034110000}"/>
    <cellStyle name="Monétaire 3 15 2 2" xfId="2406" xr:uid="{00000000-0005-0000-0000-000035110000}"/>
    <cellStyle name="Monétaire 3 15 2 3" xfId="3106" xr:uid="{00000000-0005-0000-0000-000036110000}"/>
    <cellStyle name="Monétaire 3 15 2 4" xfId="3806" xr:uid="{00000000-0005-0000-0000-000037110000}"/>
    <cellStyle name="Monétaire 3 15 2 5" xfId="4506" xr:uid="{00000000-0005-0000-0000-000038110000}"/>
    <cellStyle name="Monétaire 3 15 2 6" xfId="5220" xr:uid="{00000000-0005-0000-0000-000039110000}"/>
    <cellStyle name="Monétaire 3 15 2 7" xfId="5934" xr:uid="{00000000-0005-0000-0000-00003A110000}"/>
    <cellStyle name="Monétaire 3 15 2 8" xfId="6648" xr:uid="{00000000-0005-0000-0000-00003B110000}"/>
    <cellStyle name="Monétaire 3 15 2 9" xfId="7362" xr:uid="{00000000-0005-0000-0000-00003C110000}"/>
    <cellStyle name="Monétaire 3 15 3" xfId="1414" xr:uid="{00000000-0005-0000-0000-00003D110000}"/>
    <cellStyle name="Monétaire 3 15 4" xfId="2122" xr:uid="{00000000-0005-0000-0000-00003E110000}"/>
    <cellStyle name="Monétaire 3 15 5" xfId="2822" xr:uid="{00000000-0005-0000-0000-00003F110000}"/>
    <cellStyle name="Monétaire 3 15 6" xfId="3522" xr:uid="{00000000-0005-0000-0000-000040110000}"/>
    <cellStyle name="Monétaire 3 15 7" xfId="4222" xr:uid="{00000000-0005-0000-0000-000041110000}"/>
    <cellStyle name="Monétaire 3 15 8" xfId="4936" xr:uid="{00000000-0005-0000-0000-000042110000}"/>
    <cellStyle name="Monétaire 3 15 9" xfId="5650" xr:uid="{00000000-0005-0000-0000-000043110000}"/>
    <cellStyle name="Monétaire 3 16" xfId="500" xr:uid="{00000000-0005-0000-0000-000044110000}"/>
    <cellStyle name="Monétaire 3 16 10" xfId="7462" xr:uid="{00000000-0005-0000-0000-000045110000}"/>
    <cellStyle name="Monétaire 3 16 11" xfId="8176" xr:uid="{00000000-0005-0000-0000-000046110000}"/>
    <cellStyle name="Monétaire 3 16 12" xfId="8890" xr:uid="{00000000-0005-0000-0000-000047110000}"/>
    <cellStyle name="Monétaire 3 16 13" xfId="9604" xr:uid="{00000000-0005-0000-0000-000048110000}"/>
    <cellStyle name="Monétaire 3 16 14" xfId="10318" xr:uid="{00000000-0005-0000-0000-000049110000}"/>
    <cellStyle name="Monétaire 3 16 15" xfId="11032" xr:uid="{00000000-0005-0000-0000-00004A110000}"/>
    <cellStyle name="Monétaire 3 16 16" xfId="1098" xr:uid="{00000000-0005-0000-0000-00004B110000}"/>
    <cellStyle name="Monétaire 3 16 2" xfId="1798" xr:uid="{00000000-0005-0000-0000-00004C110000}"/>
    <cellStyle name="Monétaire 3 16 3" xfId="2506" xr:uid="{00000000-0005-0000-0000-00004D110000}"/>
    <cellStyle name="Monétaire 3 16 4" xfId="3206" xr:uid="{00000000-0005-0000-0000-00004E110000}"/>
    <cellStyle name="Monétaire 3 16 5" xfId="3906" xr:uid="{00000000-0005-0000-0000-00004F110000}"/>
    <cellStyle name="Monétaire 3 16 6" xfId="4606" xr:uid="{00000000-0005-0000-0000-000050110000}"/>
    <cellStyle name="Monétaire 3 16 7" xfId="5320" xr:uid="{00000000-0005-0000-0000-000051110000}"/>
    <cellStyle name="Monétaire 3 16 8" xfId="6034" xr:uid="{00000000-0005-0000-0000-000052110000}"/>
    <cellStyle name="Monétaire 3 16 9" xfId="6748" xr:uid="{00000000-0005-0000-0000-000053110000}"/>
    <cellStyle name="Monétaire 3 17" xfId="600" xr:uid="{00000000-0005-0000-0000-000054110000}"/>
    <cellStyle name="Monétaire 3 17 10" xfId="7562" xr:uid="{00000000-0005-0000-0000-000055110000}"/>
    <cellStyle name="Monétaire 3 17 11" xfId="8276" xr:uid="{00000000-0005-0000-0000-000056110000}"/>
    <cellStyle name="Monétaire 3 17 12" xfId="8990" xr:uid="{00000000-0005-0000-0000-000057110000}"/>
    <cellStyle name="Monétaire 3 17 13" xfId="9704" xr:uid="{00000000-0005-0000-0000-000058110000}"/>
    <cellStyle name="Monétaire 3 17 14" xfId="10418" xr:uid="{00000000-0005-0000-0000-000059110000}"/>
    <cellStyle name="Monétaire 3 17 15" xfId="11132" xr:uid="{00000000-0005-0000-0000-00005A110000}"/>
    <cellStyle name="Monétaire 3 17 16" xfId="1198" xr:uid="{00000000-0005-0000-0000-00005B110000}"/>
    <cellStyle name="Monétaire 3 17 2" xfId="1898" xr:uid="{00000000-0005-0000-0000-00005C110000}"/>
    <cellStyle name="Monétaire 3 17 3" xfId="2606" xr:uid="{00000000-0005-0000-0000-00005D110000}"/>
    <cellStyle name="Monétaire 3 17 4" xfId="3306" xr:uid="{00000000-0005-0000-0000-00005E110000}"/>
    <cellStyle name="Monétaire 3 17 5" xfId="4006" xr:uid="{00000000-0005-0000-0000-00005F110000}"/>
    <cellStyle name="Monétaire 3 17 6" xfId="4706" xr:uid="{00000000-0005-0000-0000-000060110000}"/>
    <cellStyle name="Monétaire 3 17 7" xfId="5420" xr:uid="{00000000-0005-0000-0000-000061110000}"/>
    <cellStyle name="Monétaire 3 17 8" xfId="6134" xr:uid="{00000000-0005-0000-0000-000062110000}"/>
    <cellStyle name="Monétaire 3 17 9" xfId="6848" xr:uid="{00000000-0005-0000-0000-000063110000}"/>
    <cellStyle name="Monétaire 3 18" xfId="124" xr:uid="{00000000-0005-0000-0000-000064110000}"/>
    <cellStyle name="Monétaire 3 18 10" xfId="7800" xr:uid="{00000000-0005-0000-0000-000065110000}"/>
    <cellStyle name="Monétaire 3 18 11" xfId="8514" xr:uid="{00000000-0005-0000-0000-000066110000}"/>
    <cellStyle name="Monétaire 3 18 12" xfId="9228" xr:uid="{00000000-0005-0000-0000-000067110000}"/>
    <cellStyle name="Monétaire 3 18 13" xfId="9942" xr:uid="{00000000-0005-0000-0000-000068110000}"/>
    <cellStyle name="Monétaire 3 18 14" xfId="10656" xr:uid="{00000000-0005-0000-0000-000069110000}"/>
    <cellStyle name="Monétaire 3 18 15" xfId="1422" xr:uid="{00000000-0005-0000-0000-00006A110000}"/>
    <cellStyle name="Monétaire 3 18 2" xfId="2130" xr:uid="{00000000-0005-0000-0000-00006B110000}"/>
    <cellStyle name="Monétaire 3 18 3" xfId="2830" xr:uid="{00000000-0005-0000-0000-00006C110000}"/>
    <cellStyle name="Monétaire 3 18 4" xfId="3530" xr:uid="{00000000-0005-0000-0000-00006D110000}"/>
    <cellStyle name="Monétaire 3 18 5" xfId="4230" xr:uid="{00000000-0005-0000-0000-00006E110000}"/>
    <cellStyle name="Monétaire 3 18 6" xfId="4944" xr:uid="{00000000-0005-0000-0000-00006F110000}"/>
    <cellStyle name="Monétaire 3 18 7" xfId="5658" xr:uid="{00000000-0005-0000-0000-000070110000}"/>
    <cellStyle name="Monétaire 3 18 8" xfId="6372" xr:uid="{00000000-0005-0000-0000-000071110000}"/>
    <cellStyle name="Monétaire 3 18 9" xfId="7086" xr:uid="{00000000-0005-0000-0000-000072110000}"/>
    <cellStyle name="Monétaire 3 19" xfId="708" xr:uid="{00000000-0005-0000-0000-000073110000}"/>
    <cellStyle name="Monétaire 3 19 10" xfId="10526" xr:uid="{00000000-0005-0000-0000-000074110000}"/>
    <cellStyle name="Monétaire 3 19 11" xfId="11240" xr:uid="{00000000-0005-0000-0000-000075110000}"/>
    <cellStyle name="Monétaire 3 19 12" xfId="1306" xr:uid="{00000000-0005-0000-0000-000076110000}"/>
    <cellStyle name="Monétaire 3 19 2" xfId="4814" xr:uid="{00000000-0005-0000-0000-000077110000}"/>
    <cellStyle name="Monétaire 3 19 3" xfId="5528" xr:uid="{00000000-0005-0000-0000-000078110000}"/>
    <cellStyle name="Monétaire 3 19 4" xfId="6242" xr:uid="{00000000-0005-0000-0000-000079110000}"/>
    <cellStyle name="Monétaire 3 19 5" xfId="6956" xr:uid="{00000000-0005-0000-0000-00007A110000}"/>
    <cellStyle name="Monétaire 3 19 6" xfId="7670" xr:uid="{00000000-0005-0000-0000-00007B110000}"/>
    <cellStyle name="Monétaire 3 19 7" xfId="8384" xr:uid="{00000000-0005-0000-0000-00007C110000}"/>
    <cellStyle name="Monétaire 3 19 8" xfId="9098" xr:uid="{00000000-0005-0000-0000-00007D110000}"/>
    <cellStyle name="Monétaire 3 19 9" xfId="9812" xr:uid="{00000000-0005-0000-0000-00007E110000}"/>
    <cellStyle name="Monétaire 3 2" xfId="12" xr:uid="{00000000-0005-0000-0000-00007F110000}"/>
    <cellStyle name="Monétaire 3 2 10" xfId="504" xr:uid="{00000000-0005-0000-0000-000080110000}"/>
    <cellStyle name="Monétaire 3 2 10 10" xfId="7466" xr:uid="{00000000-0005-0000-0000-000081110000}"/>
    <cellStyle name="Monétaire 3 2 10 11" xfId="8180" xr:uid="{00000000-0005-0000-0000-000082110000}"/>
    <cellStyle name="Monétaire 3 2 10 12" xfId="8894" xr:uid="{00000000-0005-0000-0000-000083110000}"/>
    <cellStyle name="Monétaire 3 2 10 13" xfId="9608" xr:uid="{00000000-0005-0000-0000-000084110000}"/>
    <cellStyle name="Monétaire 3 2 10 14" xfId="10322" xr:uid="{00000000-0005-0000-0000-000085110000}"/>
    <cellStyle name="Monétaire 3 2 10 15" xfId="11036" xr:uid="{00000000-0005-0000-0000-000086110000}"/>
    <cellStyle name="Monétaire 3 2 10 16" xfId="1102" xr:uid="{00000000-0005-0000-0000-000087110000}"/>
    <cellStyle name="Monétaire 3 2 10 2" xfId="1802" xr:uid="{00000000-0005-0000-0000-000088110000}"/>
    <cellStyle name="Monétaire 3 2 10 3" xfId="2510" xr:uid="{00000000-0005-0000-0000-000089110000}"/>
    <cellStyle name="Monétaire 3 2 10 4" xfId="3210" xr:uid="{00000000-0005-0000-0000-00008A110000}"/>
    <cellStyle name="Monétaire 3 2 10 5" xfId="3910" xr:uid="{00000000-0005-0000-0000-00008B110000}"/>
    <cellStyle name="Monétaire 3 2 10 6" xfId="4610" xr:uid="{00000000-0005-0000-0000-00008C110000}"/>
    <cellStyle name="Monétaire 3 2 10 7" xfId="5324" xr:uid="{00000000-0005-0000-0000-00008D110000}"/>
    <cellStyle name="Monétaire 3 2 10 8" xfId="6038" xr:uid="{00000000-0005-0000-0000-00008E110000}"/>
    <cellStyle name="Monétaire 3 2 10 9" xfId="6752" xr:uid="{00000000-0005-0000-0000-00008F110000}"/>
    <cellStyle name="Monétaire 3 2 11" xfId="604" xr:uid="{00000000-0005-0000-0000-000090110000}"/>
    <cellStyle name="Monétaire 3 2 11 10" xfId="7566" xr:uid="{00000000-0005-0000-0000-000091110000}"/>
    <cellStyle name="Monétaire 3 2 11 11" xfId="8280" xr:uid="{00000000-0005-0000-0000-000092110000}"/>
    <cellStyle name="Monétaire 3 2 11 12" xfId="8994" xr:uid="{00000000-0005-0000-0000-000093110000}"/>
    <cellStyle name="Monétaire 3 2 11 13" xfId="9708" xr:uid="{00000000-0005-0000-0000-000094110000}"/>
    <cellStyle name="Monétaire 3 2 11 14" xfId="10422" xr:uid="{00000000-0005-0000-0000-000095110000}"/>
    <cellStyle name="Monétaire 3 2 11 15" xfId="11136" xr:uid="{00000000-0005-0000-0000-000096110000}"/>
    <cellStyle name="Monétaire 3 2 11 16" xfId="1202" xr:uid="{00000000-0005-0000-0000-000097110000}"/>
    <cellStyle name="Monétaire 3 2 11 2" xfId="1902" xr:uid="{00000000-0005-0000-0000-000098110000}"/>
    <cellStyle name="Monétaire 3 2 11 3" xfId="2610" xr:uid="{00000000-0005-0000-0000-000099110000}"/>
    <cellStyle name="Monétaire 3 2 11 4" xfId="3310" xr:uid="{00000000-0005-0000-0000-00009A110000}"/>
    <cellStyle name="Monétaire 3 2 11 5" xfId="4010" xr:uid="{00000000-0005-0000-0000-00009B110000}"/>
    <cellStyle name="Monétaire 3 2 11 6" xfId="4710" xr:uid="{00000000-0005-0000-0000-00009C110000}"/>
    <cellStyle name="Monétaire 3 2 11 7" xfId="5424" xr:uid="{00000000-0005-0000-0000-00009D110000}"/>
    <cellStyle name="Monétaire 3 2 11 8" xfId="6138" xr:uid="{00000000-0005-0000-0000-00009E110000}"/>
    <cellStyle name="Monétaire 3 2 11 9" xfId="6852" xr:uid="{00000000-0005-0000-0000-00009F110000}"/>
    <cellStyle name="Monétaire 3 2 12" xfId="128" xr:uid="{00000000-0005-0000-0000-0000A0110000}"/>
    <cellStyle name="Monétaire 3 2 12 10" xfId="7804" xr:uid="{00000000-0005-0000-0000-0000A1110000}"/>
    <cellStyle name="Monétaire 3 2 12 11" xfId="8518" xr:uid="{00000000-0005-0000-0000-0000A2110000}"/>
    <cellStyle name="Monétaire 3 2 12 12" xfId="9232" xr:uid="{00000000-0005-0000-0000-0000A3110000}"/>
    <cellStyle name="Monétaire 3 2 12 13" xfId="9946" xr:uid="{00000000-0005-0000-0000-0000A4110000}"/>
    <cellStyle name="Monétaire 3 2 12 14" xfId="10660" xr:uid="{00000000-0005-0000-0000-0000A5110000}"/>
    <cellStyle name="Monétaire 3 2 12 15" xfId="1426" xr:uid="{00000000-0005-0000-0000-0000A6110000}"/>
    <cellStyle name="Monétaire 3 2 12 2" xfId="2134" xr:uid="{00000000-0005-0000-0000-0000A7110000}"/>
    <cellStyle name="Monétaire 3 2 12 3" xfId="2834" xr:uid="{00000000-0005-0000-0000-0000A8110000}"/>
    <cellStyle name="Monétaire 3 2 12 4" xfId="3534" xr:uid="{00000000-0005-0000-0000-0000A9110000}"/>
    <cellStyle name="Monétaire 3 2 12 5" xfId="4234" xr:uid="{00000000-0005-0000-0000-0000AA110000}"/>
    <cellStyle name="Monétaire 3 2 12 6" xfId="4948" xr:uid="{00000000-0005-0000-0000-0000AB110000}"/>
    <cellStyle name="Monétaire 3 2 12 7" xfId="5662" xr:uid="{00000000-0005-0000-0000-0000AC110000}"/>
    <cellStyle name="Monétaire 3 2 12 8" xfId="6376" xr:uid="{00000000-0005-0000-0000-0000AD110000}"/>
    <cellStyle name="Monétaire 3 2 12 9" xfId="7090" xr:uid="{00000000-0005-0000-0000-0000AE110000}"/>
    <cellStyle name="Monétaire 3 2 13" xfId="711" xr:uid="{00000000-0005-0000-0000-0000AF110000}"/>
    <cellStyle name="Monétaire 3 2 13 10" xfId="10529" xr:uid="{00000000-0005-0000-0000-0000B0110000}"/>
    <cellStyle name="Monétaire 3 2 13 11" xfId="11243" xr:uid="{00000000-0005-0000-0000-0000B1110000}"/>
    <cellStyle name="Monétaire 3 2 13 12" xfId="1310" xr:uid="{00000000-0005-0000-0000-0000B2110000}"/>
    <cellStyle name="Monétaire 3 2 13 2" xfId="4817" xr:uid="{00000000-0005-0000-0000-0000B3110000}"/>
    <cellStyle name="Monétaire 3 2 13 3" xfId="5531" xr:uid="{00000000-0005-0000-0000-0000B4110000}"/>
    <cellStyle name="Monétaire 3 2 13 4" xfId="6245" xr:uid="{00000000-0005-0000-0000-0000B5110000}"/>
    <cellStyle name="Monétaire 3 2 13 5" xfId="6959" xr:uid="{00000000-0005-0000-0000-0000B6110000}"/>
    <cellStyle name="Monétaire 3 2 13 6" xfId="7673" xr:uid="{00000000-0005-0000-0000-0000B7110000}"/>
    <cellStyle name="Monétaire 3 2 13 7" xfId="8387" xr:uid="{00000000-0005-0000-0000-0000B8110000}"/>
    <cellStyle name="Monétaire 3 2 13 8" xfId="9101" xr:uid="{00000000-0005-0000-0000-0000B9110000}"/>
    <cellStyle name="Monétaire 3 2 13 9" xfId="9815" xr:uid="{00000000-0005-0000-0000-0000BA110000}"/>
    <cellStyle name="Monétaire 3 2 14" xfId="2010" xr:uid="{00000000-0005-0000-0000-0000BB110000}"/>
    <cellStyle name="Monétaire 3 2 15" xfId="2018" xr:uid="{00000000-0005-0000-0000-0000BC110000}"/>
    <cellStyle name="Monétaire 3 2 16" xfId="2718" xr:uid="{00000000-0005-0000-0000-0000BD110000}"/>
    <cellStyle name="Monétaire 3 2 17" xfId="3418" xr:uid="{00000000-0005-0000-0000-0000BE110000}"/>
    <cellStyle name="Monétaire 3 2 18" xfId="4118" xr:uid="{00000000-0005-0000-0000-0000BF110000}"/>
    <cellStyle name="Monétaire 3 2 19" xfId="4832" xr:uid="{00000000-0005-0000-0000-0000C0110000}"/>
    <cellStyle name="Monétaire 3 2 2" xfId="19" xr:uid="{00000000-0005-0000-0000-0000C1110000}"/>
    <cellStyle name="Monétaire 3 2 2 10" xfId="135" xr:uid="{00000000-0005-0000-0000-0000C2110000}"/>
    <cellStyle name="Monétaire 3 2 2 10 10" xfId="7811" xr:uid="{00000000-0005-0000-0000-0000C3110000}"/>
    <cellStyle name="Monétaire 3 2 2 10 11" xfId="8525" xr:uid="{00000000-0005-0000-0000-0000C4110000}"/>
    <cellStyle name="Monétaire 3 2 2 10 12" xfId="9239" xr:uid="{00000000-0005-0000-0000-0000C5110000}"/>
    <cellStyle name="Monétaire 3 2 2 10 13" xfId="9953" xr:uid="{00000000-0005-0000-0000-0000C6110000}"/>
    <cellStyle name="Monétaire 3 2 2 10 14" xfId="10667" xr:uid="{00000000-0005-0000-0000-0000C7110000}"/>
    <cellStyle name="Monétaire 3 2 2 10 15" xfId="1433" xr:uid="{00000000-0005-0000-0000-0000C8110000}"/>
    <cellStyle name="Monétaire 3 2 2 10 2" xfId="2141" xr:uid="{00000000-0005-0000-0000-0000C9110000}"/>
    <cellStyle name="Monétaire 3 2 2 10 3" xfId="2841" xr:uid="{00000000-0005-0000-0000-0000CA110000}"/>
    <cellStyle name="Monétaire 3 2 2 10 4" xfId="3541" xr:uid="{00000000-0005-0000-0000-0000CB110000}"/>
    <cellStyle name="Monétaire 3 2 2 10 5" xfId="4241" xr:uid="{00000000-0005-0000-0000-0000CC110000}"/>
    <cellStyle name="Monétaire 3 2 2 10 6" xfId="4955" xr:uid="{00000000-0005-0000-0000-0000CD110000}"/>
    <cellStyle name="Monétaire 3 2 2 10 7" xfId="5669" xr:uid="{00000000-0005-0000-0000-0000CE110000}"/>
    <cellStyle name="Monétaire 3 2 2 10 8" xfId="6383" xr:uid="{00000000-0005-0000-0000-0000CF110000}"/>
    <cellStyle name="Monétaire 3 2 2 10 9" xfId="7097" xr:uid="{00000000-0005-0000-0000-0000D0110000}"/>
    <cellStyle name="Monétaire 3 2 2 11" xfId="718" xr:uid="{00000000-0005-0000-0000-0000D1110000}"/>
    <cellStyle name="Monétaire 3 2 2 11 10" xfId="10536" xr:uid="{00000000-0005-0000-0000-0000D2110000}"/>
    <cellStyle name="Monétaire 3 2 2 11 11" xfId="11250" xr:uid="{00000000-0005-0000-0000-0000D3110000}"/>
    <cellStyle name="Monétaire 3 2 2 11 12" xfId="1317" xr:uid="{00000000-0005-0000-0000-0000D4110000}"/>
    <cellStyle name="Monétaire 3 2 2 11 2" xfId="4824" xr:uid="{00000000-0005-0000-0000-0000D5110000}"/>
    <cellStyle name="Monétaire 3 2 2 11 3" xfId="5538" xr:uid="{00000000-0005-0000-0000-0000D6110000}"/>
    <cellStyle name="Monétaire 3 2 2 11 4" xfId="6252" xr:uid="{00000000-0005-0000-0000-0000D7110000}"/>
    <cellStyle name="Monétaire 3 2 2 11 5" xfId="6966" xr:uid="{00000000-0005-0000-0000-0000D8110000}"/>
    <cellStyle name="Monétaire 3 2 2 11 6" xfId="7680" xr:uid="{00000000-0005-0000-0000-0000D9110000}"/>
    <cellStyle name="Monétaire 3 2 2 11 7" xfId="8394" xr:uid="{00000000-0005-0000-0000-0000DA110000}"/>
    <cellStyle name="Monétaire 3 2 2 11 8" xfId="9108" xr:uid="{00000000-0005-0000-0000-0000DB110000}"/>
    <cellStyle name="Monétaire 3 2 2 11 9" xfId="9822" xr:uid="{00000000-0005-0000-0000-0000DC110000}"/>
    <cellStyle name="Monétaire 3 2 2 12" xfId="2025" xr:uid="{00000000-0005-0000-0000-0000DD110000}"/>
    <cellStyle name="Monétaire 3 2 2 13" xfId="2725" xr:uid="{00000000-0005-0000-0000-0000DE110000}"/>
    <cellStyle name="Monétaire 3 2 2 14" xfId="3425" xr:uid="{00000000-0005-0000-0000-0000DF110000}"/>
    <cellStyle name="Monétaire 3 2 2 15" xfId="4125" xr:uid="{00000000-0005-0000-0000-0000E0110000}"/>
    <cellStyle name="Monétaire 3 2 2 16" xfId="4839" xr:uid="{00000000-0005-0000-0000-0000E1110000}"/>
    <cellStyle name="Monétaire 3 2 2 17" xfId="5553" xr:uid="{00000000-0005-0000-0000-0000E2110000}"/>
    <cellStyle name="Monétaire 3 2 2 18" xfId="6267" xr:uid="{00000000-0005-0000-0000-0000E3110000}"/>
    <cellStyle name="Monétaire 3 2 2 19" xfId="6981" xr:uid="{00000000-0005-0000-0000-0000E4110000}"/>
    <cellStyle name="Monétaire 3 2 2 2" xfId="51" xr:uid="{00000000-0005-0000-0000-0000E5110000}"/>
    <cellStyle name="Monétaire 3 2 2 2 10" xfId="2757" xr:uid="{00000000-0005-0000-0000-0000E6110000}"/>
    <cellStyle name="Monétaire 3 2 2 2 11" xfId="3457" xr:uid="{00000000-0005-0000-0000-0000E7110000}"/>
    <cellStyle name="Monétaire 3 2 2 2 12" xfId="4157" xr:uid="{00000000-0005-0000-0000-0000E8110000}"/>
    <cellStyle name="Monétaire 3 2 2 2 13" xfId="4871" xr:uid="{00000000-0005-0000-0000-0000E9110000}"/>
    <cellStyle name="Monétaire 3 2 2 2 14" xfId="5585" xr:uid="{00000000-0005-0000-0000-0000EA110000}"/>
    <cellStyle name="Monétaire 3 2 2 2 15" xfId="6299" xr:uid="{00000000-0005-0000-0000-0000EB110000}"/>
    <cellStyle name="Monétaire 3 2 2 2 16" xfId="7013" xr:uid="{00000000-0005-0000-0000-0000EC110000}"/>
    <cellStyle name="Monétaire 3 2 2 2 17" xfId="7727" xr:uid="{00000000-0005-0000-0000-0000ED110000}"/>
    <cellStyle name="Monétaire 3 2 2 2 18" xfId="8441" xr:uid="{00000000-0005-0000-0000-0000EE110000}"/>
    <cellStyle name="Monétaire 3 2 2 2 19" xfId="9155" xr:uid="{00000000-0005-0000-0000-0000EF110000}"/>
    <cellStyle name="Monétaire 3 2 2 2 2" xfId="251" xr:uid="{00000000-0005-0000-0000-0000F0110000}"/>
    <cellStyle name="Monétaire 3 2 2 2 2 10" xfId="7213" xr:uid="{00000000-0005-0000-0000-0000F1110000}"/>
    <cellStyle name="Monétaire 3 2 2 2 2 11" xfId="7927" xr:uid="{00000000-0005-0000-0000-0000F2110000}"/>
    <cellStyle name="Monétaire 3 2 2 2 2 12" xfId="8641" xr:uid="{00000000-0005-0000-0000-0000F3110000}"/>
    <cellStyle name="Monétaire 3 2 2 2 2 13" xfId="9355" xr:uid="{00000000-0005-0000-0000-0000F4110000}"/>
    <cellStyle name="Monétaire 3 2 2 2 2 14" xfId="10069" xr:uid="{00000000-0005-0000-0000-0000F5110000}"/>
    <cellStyle name="Monétaire 3 2 2 2 2 15" xfId="10783" xr:uid="{00000000-0005-0000-0000-0000F6110000}"/>
    <cellStyle name="Monétaire 3 2 2 2 2 16" xfId="849" xr:uid="{00000000-0005-0000-0000-0000F7110000}"/>
    <cellStyle name="Monétaire 3 2 2 2 2 2" xfId="1549" xr:uid="{00000000-0005-0000-0000-0000F8110000}"/>
    <cellStyle name="Monétaire 3 2 2 2 2 3" xfId="2257" xr:uid="{00000000-0005-0000-0000-0000F9110000}"/>
    <cellStyle name="Monétaire 3 2 2 2 2 4" xfId="2957" xr:uid="{00000000-0005-0000-0000-0000FA110000}"/>
    <cellStyle name="Monétaire 3 2 2 2 2 5" xfId="3657" xr:uid="{00000000-0005-0000-0000-0000FB110000}"/>
    <cellStyle name="Monétaire 3 2 2 2 2 6" xfId="4357" xr:uid="{00000000-0005-0000-0000-0000FC110000}"/>
    <cellStyle name="Monétaire 3 2 2 2 2 7" xfId="5071" xr:uid="{00000000-0005-0000-0000-0000FD110000}"/>
    <cellStyle name="Monétaire 3 2 2 2 2 8" xfId="5785" xr:uid="{00000000-0005-0000-0000-0000FE110000}"/>
    <cellStyle name="Monétaire 3 2 2 2 2 9" xfId="6499" xr:uid="{00000000-0005-0000-0000-0000FF110000}"/>
    <cellStyle name="Monétaire 3 2 2 2 20" xfId="9869" xr:uid="{00000000-0005-0000-0000-000000120000}"/>
    <cellStyle name="Monétaire 3 2 2 2 21" xfId="10583" xr:uid="{00000000-0005-0000-0000-000001120000}"/>
    <cellStyle name="Monétaire 3 2 2 2 22" xfId="765" xr:uid="{00000000-0005-0000-0000-000002120000}"/>
    <cellStyle name="Monétaire 3 2 2 2 3" xfId="343" xr:uid="{00000000-0005-0000-0000-000003120000}"/>
    <cellStyle name="Monétaire 3 2 2 2 3 10" xfId="7305" xr:uid="{00000000-0005-0000-0000-000004120000}"/>
    <cellStyle name="Monétaire 3 2 2 2 3 11" xfId="8019" xr:uid="{00000000-0005-0000-0000-000005120000}"/>
    <cellStyle name="Monétaire 3 2 2 2 3 12" xfId="8733" xr:uid="{00000000-0005-0000-0000-000006120000}"/>
    <cellStyle name="Monétaire 3 2 2 2 3 13" xfId="9447" xr:uid="{00000000-0005-0000-0000-000007120000}"/>
    <cellStyle name="Monétaire 3 2 2 2 3 14" xfId="10161" xr:uid="{00000000-0005-0000-0000-000008120000}"/>
    <cellStyle name="Monétaire 3 2 2 2 3 15" xfId="10875" xr:uid="{00000000-0005-0000-0000-000009120000}"/>
    <cellStyle name="Monétaire 3 2 2 2 3 16" xfId="941" xr:uid="{00000000-0005-0000-0000-00000A120000}"/>
    <cellStyle name="Monétaire 3 2 2 2 3 2" xfId="1641" xr:uid="{00000000-0005-0000-0000-00000B120000}"/>
    <cellStyle name="Monétaire 3 2 2 2 3 3" xfId="2349" xr:uid="{00000000-0005-0000-0000-00000C120000}"/>
    <cellStyle name="Monétaire 3 2 2 2 3 4" xfId="3049" xr:uid="{00000000-0005-0000-0000-00000D120000}"/>
    <cellStyle name="Monétaire 3 2 2 2 3 5" xfId="3749" xr:uid="{00000000-0005-0000-0000-00000E120000}"/>
    <cellStyle name="Monétaire 3 2 2 2 3 6" xfId="4449" xr:uid="{00000000-0005-0000-0000-00000F120000}"/>
    <cellStyle name="Monétaire 3 2 2 2 3 7" xfId="5163" xr:uid="{00000000-0005-0000-0000-000010120000}"/>
    <cellStyle name="Monétaire 3 2 2 2 3 8" xfId="5877" xr:uid="{00000000-0005-0000-0000-000011120000}"/>
    <cellStyle name="Monétaire 3 2 2 2 3 9" xfId="6591" xr:uid="{00000000-0005-0000-0000-000012120000}"/>
    <cellStyle name="Monétaire 3 2 2 2 4" xfId="443" xr:uid="{00000000-0005-0000-0000-000013120000}"/>
    <cellStyle name="Monétaire 3 2 2 2 4 10" xfId="7405" xr:uid="{00000000-0005-0000-0000-000014120000}"/>
    <cellStyle name="Monétaire 3 2 2 2 4 11" xfId="8119" xr:uid="{00000000-0005-0000-0000-000015120000}"/>
    <cellStyle name="Monétaire 3 2 2 2 4 12" xfId="8833" xr:uid="{00000000-0005-0000-0000-000016120000}"/>
    <cellStyle name="Monétaire 3 2 2 2 4 13" xfId="9547" xr:uid="{00000000-0005-0000-0000-000017120000}"/>
    <cellStyle name="Monétaire 3 2 2 2 4 14" xfId="10261" xr:uid="{00000000-0005-0000-0000-000018120000}"/>
    <cellStyle name="Monétaire 3 2 2 2 4 15" xfId="10975" xr:uid="{00000000-0005-0000-0000-000019120000}"/>
    <cellStyle name="Monétaire 3 2 2 2 4 16" xfId="1041" xr:uid="{00000000-0005-0000-0000-00001A120000}"/>
    <cellStyle name="Monétaire 3 2 2 2 4 2" xfId="1741" xr:uid="{00000000-0005-0000-0000-00001B120000}"/>
    <cellStyle name="Monétaire 3 2 2 2 4 3" xfId="2449" xr:uid="{00000000-0005-0000-0000-00001C120000}"/>
    <cellStyle name="Monétaire 3 2 2 2 4 4" xfId="3149" xr:uid="{00000000-0005-0000-0000-00001D120000}"/>
    <cellStyle name="Monétaire 3 2 2 2 4 5" xfId="3849" xr:uid="{00000000-0005-0000-0000-00001E120000}"/>
    <cellStyle name="Monétaire 3 2 2 2 4 6" xfId="4549" xr:uid="{00000000-0005-0000-0000-00001F120000}"/>
    <cellStyle name="Monétaire 3 2 2 2 4 7" xfId="5263" xr:uid="{00000000-0005-0000-0000-000020120000}"/>
    <cellStyle name="Monétaire 3 2 2 2 4 8" xfId="5977" xr:uid="{00000000-0005-0000-0000-000021120000}"/>
    <cellStyle name="Monétaire 3 2 2 2 4 9" xfId="6691" xr:uid="{00000000-0005-0000-0000-000022120000}"/>
    <cellStyle name="Monétaire 3 2 2 2 5" xfId="543" xr:uid="{00000000-0005-0000-0000-000023120000}"/>
    <cellStyle name="Monétaire 3 2 2 2 5 10" xfId="7505" xr:uid="{00000000-0005-0000-0000-000024120000}"/>
    <cellStyle name="Monétaire 3 2 2 2 5 11" xfId="8219" xr:uid="{00000000-0005-0000-0000-000025120000}"/>
    <cellStyle name="Monétaire 3 2 2 2 5 12" xfId="8933" xr:uid="{00000000-0005-0000-0000-000026120000}"/>
    <cellStyle name="Monétaire 3 2 2 2 5 13" xfId="9647" xr:uid="{00000000-0005-0000-0000-000027120000}"/>
    <cellStyle name="Monétaire 3 2 2 2 5 14" xfId="10361" xr:uid="{00000000-0005-0000-0000-000028120000}"/>
    <cellStyle name="Monétaire 3 2 2 2 5 15" xfId="11075" xr:uid="{00000000-0005-0000-0000-000029120000}"/>
    <cellStyle name="Monétaire 3 2 2 2 5 16" xfId="1141" xr:uid="{00000000-0005-0000-0000-00002A120000}"/>
    <cellStyle name="Monétaire 3 2 2 2 5 2" xfId="1841" xr:uid="{00000000-0005-0000-0000-00002B120000}"/>
    <cellStyle name="Monétaire 3 2 2 2 5 3" xfId="2549" xr:uid="{00000000-0005-0000-0000-00002C120000}"/>
    <cellStyle name="Monétaire 3 2 2 2 5 4" xfId="3249" xr:uid="{00000000-0005-0000-0000-00002D120000}"/>
    <cellStyle name="Monétaire 3 2 2 2 5 5" xfId="3949" xr:uid="{00000000-0005-0000-0000-00002E120000}"/>
    <cellStyle name="Monétaire 3 2 2 2 5 6" xfId="4649" xr:uid="{00000000-0005-0000-0000-00002F120000}"/>
    <cellStyle name="Monétaire 3 2 2 2 5 7" xfId="5363" xr:uid="{00000000-0005-0000-0000-000030120000}"/>
    <cellStyle name="Monétaire 3 2 2 2 5 8" xfId="6077" xr:uid="{00000000-0005-0000-0000-000031120000}"/>
    <cellStyle name="Monétaire 3 2 2 2 5 9" xfId="6791" xr:uid="{00000000-0005-0000-0000-000032120000}"/>
    <cellStyle name="Monétaire 3 2 2 2 6" xfId="643" xr:uid="{00000000-0005-0000-0000-000033120000}"/>
    <cellStyle name="Monétaire 3 2 2 2 6 10" xfId="7605" xr:uid="{00000000-0005-0000-0000-000034120000}"/>
    <cellStyle name="Monétaire 3 2 2 2 6 11" xfId="8319" xr:uid="{00000000-0005-0000-0000-000035120000}"/>
    <cellStyle name="Monétaire 3 2 2 2 6 12" xfId="9033" xr:uid="{00000000-0005-0000-0000-000036120000}"/>
    <cellStyle name="Monétaire 3 2 2 2 6 13" xfId="9747" xr:uid="{00000000-0005-0000-0000-000037120000}"/>
    <cellStyle name="Monétaire 3 2 2 2 6 14" xfId="10461" xr:uid="{00000000-0005-0000-0000-000038120000}"/>
    <cellStyle name="Monétaire 3 2 2 2 6 15" xfId="11175" xr:uid="{00000000-0005-0000-0000-000039120000}"/>
    <cellStyle name="Monétaire 3 2 2 2 6 16" xfId="1241" xr:uid="{00000000-0005-0000-0000-00003A120000}"/>
    <cellStyle name="Monétaire 3 2 2 2 6 2" xfId="1941" xr:uid="{00000000-0005-0000-0000-00003B120000}"/>
    <cellStyle name="Monétaire 3 2 2 2 6 3" xfId="2649" xr:uid="{00000000-0005-0000-0000-00003C120000}"/>
    <cellStyle name="Monétaire 3 2 2 2 6 4" xfId="3349" xr:uid="{00000000-0005-0000-0000-00003D120000}"/>
    <cellStyle name="Monétaire 3 2 2 2 6 5" xfId="4049" xr:uid="{00000000-0005-0000-0000-00003E120000}"/>
    <cellStyle name="Monétaire 3 2 2 2 6 6" xfId="4749" xr:uid="{00000000-0005-0000-0000-00003F120000}"/>
    <cellStyle name="Monétaire 3 2 2 2 6 7" xfId="5463" xr:uid="{00000000-0005-0000-0000-000040120000}"/>
    <cellStyle name="Monétaire 3 2 2 2 6 8" xfId="6177" xr:uid="{00000000-0005-0000-0000-000041120000}"/>
    <cellStyle name="Monétaire 3 2 2 2 6 9" xfId="6891" xr:uid="{00000000-0005-0000-0000-000042120000}"/>
    <cellStyle name="Monétaire 3 2 2 2 7" xfId="167" xr:uid="{00000000-0005-0000-0000-000043120000}"/>
    <cellStyle name="Monétaire 3 2 2 2 7 10" xfId="7843" xr:uid="{00000000-0005-0000-0000-000044120000}"/>
    <cellStyle name="Monétaire 3 2 2 2 7 11" xfId="8557" xr:uid="{00000000-0005-0000-0000-000045120000}"/>
    <cellStyle name="Monétaire 3 2 2 2 7 12" xfId="9271" xr:uid="{00000000-0005-0000-0000-000046120000}"/>
    <cellStyle name="Monétaire 3 2 2 2 7 13" xfId="9985" xr:uid="{00000000-0005-0000-0000-000047120000}"/>
    <cellStyle name="Monétaire 3 2 2 2 7 14" xfId="10699" xr:uid="{00000000-0005-0000-0000-000048120000}"/>
    <cellStyle name="Monétaire 3 2 2 2 7 15" xfId="1465" xr:uid="{00000000-0005-0000-0000-000049120000}"/>
    <cellStyle name="Monétaire 3 2 2 2 7 2" xfId="2173" xr:uid="{00000000-0005-0000-0000-00004A120000}"/>
    <cellStyle name="Monétaire 3 2 2 2 7 3" xfId="2873" xr:uid="{00000000-0005-0000-0000-00004B120000}"/>
    <cellStyle name="Monétaire 3 2 2 2 7 4" xfId="3573" xr:uid="{00000000-0005-0000-0000-00004C120000}"/>
    <cellStyle name="Monétaire 3 2 2 2 7 5" xfId="4273" xr:uid="{00000000-0005-0000-0000-00004D120000}"/>
    <cellStyle name="Monétaire 3 2 2 2 7 6" xfId="4987" xr:uid="{00000000-0005-0000-0000-00004E120000}"/>
    <cellStyle name="Monétaire 3 2 2 2 7 7" xfId="5701" xr:uid="{00000000-0005-0000-0000-00004F120000}"/>
    <cellStyle name="Monétaire 3 2 2 2 7 8" xfId="6415" xr:uid="{00000000-0005-0000-0000-000050120000}"/>
    <cellStyle name="Monétaire 3 2 2 2 7 9" xfId="7129" xr:uid="{00000000-0005-0000-0000-000051120000}"/>
    <cellStyle name="Monétaire 3 2 2 2 8" xfId="1349" xr:uid="{00000000-0005-0000-0000-000052120000}"/>
    <cellStyle name="Monétaire 3 2 2 2 9" xfId="2057" xr:uid="{00000000-0005-0000-0000-000053120000}"/>
    <cellStyle name="Monétaire 3 2 2 20" xfId="7695" xr:uid="{00000000-0005-0000-0000-000054120000}"/>
    <cellStyle name="Monétaire 3 2 2 21" xfId="8409" xr:uid="{00000000-0005-0000-0000-000055120000}"/>
    <cellStyle name="Monétaire 3 2 2 22" xfId="9123" xr:uid="{00000000-0005-0000-0000-000056120000}"/>
    <cellStyle name="Monétaire 3 2 2 23" xfId="9837" xr:uid="{00000000-0005-0000-0000-000057120000}"/>
    <cellStyle name="Monétaire 3 2 2 24" xfId="10551" xr:uid="{00000000-0005-0000-0000-000058120000}"/>
    <cellStyle name="Monétaire 3 2 2 25" xfId="733" xr:uid="{00000000-0005-0000-0000-000059120000}"/>
    <cellStyle name="Monétaire 3 2 2 3" xfId="65" xr:uid="{00000000-0005-0000-0000-00005A120000}"/>
    <cellStyle name="Monétaire 3 2 2 3 10" xfId="2771" xr:uid="{00000000-0005-0000-0000-00005B120000}"/>
    <cellStyle name="Monétaire 3 2 2 3 11" xfId="3471" xr:uid="{00000000-0005-0000-0000-00005C120000}"/>
    <cellStyle name="Monétaire 3 2 2 3 12" xfId="4171" xr:uid="{00000000-0005-0000-0000-00005D120000}"/>
    <cellStyle name="Monétaire 3 2 2 3 13" xfId="4885" xr:uid="{00000000-0005-0000-0000-00005E120000}"/>
    <cellStyle name="Monétaire 3 2 2 3 14" xfId="5599" xr:uid="{00000000-0005-0000-0000-00005F120000}"/>
    <cellStyle name="Monétaire 3 2 2 3 15" xfId="6313" xr:uid="{00000000-0005-0000-0000-000060120000}"/>
    <cellStyle name="Monétaire 3 2 2 3 16" xfId="7027" xr:uid="{00000000-0005-0000-0000-000061120000}"/>
    <cellStyle name="Monétaire 3 2 2 3 17" xfId="7741" xr:uid="{00000000-0005-0000-0000-000062120000}"/>
    <cellStyle name="Monétaire 3 2 2 3 18" xfId="8455" xr:uid="{00000000-0005-0000-0000-000063120000}"/>
    <cellStyle name="Monétaire 3 2 2 3 19" xfId="9169" xr:uid="{00000000-0005-0000-0000-000064120000}"/>
    <cellStyle name="Monétaire 3 2 2 3 2" xfId="265" xr:uid="{00000000-0005-0000-0000-000065120000}"/>
    <cellStyle name="Monétaire 3 2 2 3 2 10" xfId="7227" xr:uid="{00000000-0005-0000-0000-000066120000}"/>
    <cellStyle name="Monétaire 3 2 2 3 2 11" xfId="7941" xr:uid="{00000000-0005-0000-0000-000067120000}"/>
    <cellStyle name="Monétaire 3 2 2 3 2 12" xfId="8655" xr:uid="{00000000-0005-0000-0000-000068120000}"/>
    <cellStyle name="Monétaire 3 2 2 3 2 13" xfId="9369" xr:uid="{00000000-0005-0000-0000-000069120000}"/>
    <cellStyle name="Monétaire 3 2 2 3 2 14" xfId="10083" xr:uid="{00000000-0005-0000-0000-00006A120000}"/>
    <cellStyle name="Monétaire 3 2 2 3 2 15" xfId="10797" xr:uid="{00000000-0005-0000-0000-00006B120000}"/>
    <cellStyle name="Monétaire 3 2 2 3 2 16" xfId="863" xr:uid="{00000000-0005-0000-0000-00006C120000}"/>
    <cellStyle name="Monétaire 3 2 2 3 2 2" xfId="1563" xr:uid="{00000000-0005-0000-0000-00006D120000}"/>
    <cellStyle name="Monétaire 3 2 2 3 2 3" xfId="2271" xr:uid="{00000000-0005-0000-0000-00006E120000}"/>
    <cellStyle name="Monétaire 3 2 2 3 2 4" xfId="2971" xr:uid="{00000000-0005-0000-0000-00006F120000}"/>
    <cellStyle name="Monétaire 3 2 2 3 2 5" xfId="3671" xr:uid="{00000000-0005-0000-0000-000070120000}"/>
    <cellStyle name="Monétaire 3 2 2 3 2 6" xfId="4371" xr:uid="{00000000-0005-0000-0000-000071120000}"/>
    <cellStyle name="Monétaire 3 2 2 3 2 7" xfId="5085" xr:uid="{00000000-0005-0000-0000-000072120000}"/>
    <cellStyle name="Monétaire 3 2 2 3 2 8" xfId="5799" xr:uid="{00000000-0005-0000-0000-000073120000}"/>
    <cellStyle name="Monétaire 3 2 2 3 2 9" xfId="6513" xr:uid="{00000000-0005-0000-0000-000074120000}"/>
    <cellStyle name="Monétaire 3 2 2 3 20" xfId="9883" xr:uid="{00000000-0005-0000-0000-000075120000}"/>
    <cellStyle name="Monétaire 3 2 2 3 21" xfId="10597" xr:uid="{00000000-0005-0000-0000-000076120000}"/>
    <cellStyle name="Monétaire 3 2 2 3 22" xfId="779" xr:uid="{00000000-0005-0000-0000-000077120000}"/>
    <cellStyle name="Monétaire 3 2 2 3 3" xfId="357" xr:uid="{00000000-0005-0000-0000-000078120000}"/>
    <cellStyle name="Monétaire 3 2 2 3 3 10" xfId="7319" xr:uid="{00000000-0005-0000-0000-000079120000}"/>
    <cellStyle name="Monétaire 3 2 2 3 3 11" xfId="8033" xr:uid="{00000000-0005-0000-0000-00007A120000}"/>
    <cellStyle name="Monétaire 3 2 2 3 3 12" xfId="8747" xr:uid="{00000000-0005-0000-0000-00007B120000}"/>
    <cellStyle name="Monétaire 3 2 2 3 3 13" xfId="9461" xr:uid="{00000000-0005-0000-0000-00007C120000}"/>
    <cellStyle name="Monétaire 3 2 2 3 3 14" xfId="10175" xr:uid="{00000000-0005-0000-0000-00007D120000}"/>
    <cellStyle name="Monétaire 3 2 2 3 3 15" xfId="10889" xr:uid="{00000000-0005-0000-0000-00007E120000}"/>
    <cellStyle name="Monétaire 3 2 2 3 3 16" xfId="955" xr:uid="{00000000-0005-0000-0000-00007F120000}"/>
    <cellStyle name="Monétaire 3 2 2 3 3 2" xfId="1655" xr:uid="{00000000-0005-0000-0000-000080120000}"/>
    <cellStyle name="Monétaire 3 2 2 3 3 3" xfId="2363" xr:uid="{00000000-0005-0000-0000-000081120000}"/>
    <cellStyle name="Monétaire 3 2 2 3 3 4" xfId="3063" xr:uid="{00000000-0005-0000-0000-000082120000}"/>
    <cellStyle name="Monétaire 3 2 2 3 3 5" xfId="3763" xr:uid="{00000000-0005-0000-0000-000083120000}"/>
    <cellStyle name="Monétaire 3 2 2 3 3 6" xfId="4463" xr:uid="{00000000-0005-0000-0000-000084120000}"/>
    <cellStyle name="Monétaire 3 2 2 3 3 7" xfId="5177" xr:uid="{00000000-0005-0000-0000-000085120000}"/>
    <cellStyle name="Monétaire 3 2 2 3 3 8" xfId="5891" xr:uid="{00000000-0005-0000-0000-000086120000}"/>
    <cellStyle name="Monétaire 3 2 2 3 3 9" xfId="6605" xr:uid="{00000000-0005-0000-0000-000087120000}"/>
    <cellStyle name="Monétaire 3 2 2 3 4" xfId="457" xr:uid="{00000000-0005-0000-0000-000088120000}"/>
    <cellStyle name="Monétaire 3 2 2 3 4 10" xfId="7419" xr:uid="{00000000-0005-0000-0000-000089120000}"/>
    <cellStyle name="Monétaire 3 2 2 3 4 11" xfId="8133" xr:uid="{00000000-0005-0000-0000-00008A120000}"/>
    <cellStyle name="Monétaire 3 2 2 3 4 12" xfId="8847" xr:uid="{00000000-0005-0000-0000-00008B120000}"/>
    <cellStyle name="Monétaire 3 2 2 3 4 13" xfId="9561" xr:uid="{00000000-0005-0000-0000-00008C120000}"/>
    <cellStyle name="Monétaire 3 2 2 3 4 14" xfId="10275" xr:uid="{00000000-0005-0000-0000-00008D120000}"/>
    <cellStyle name="Monétaire 3 2 2 3 4 15" xfId="10989" xr:uid="{00000000-0005-0000-0000-00008E120000}"/>
    <cellStyle name="Monétaire 3 2 2 3 4 16" xfId="1055" xr:uid="{00000000-0005-0000-0000-00008F120000}"/>
    <cellStyle name="Monétaire 3 2 2 3 4 2" xfId="1755" xr:uid="{00000000-0005-0000-0000-000090120000}"/>
    <cellStyle name="Monétaire 3 2 2 3 4 3" xfId="2463" xr:uid="{00000000-0005-0000-0000-000091120000}"/>
    <cellStyle name="Monétaire 3 2 2 3 4 4" xfId="3163" xr:uid="{00000000-0005-0000-0000-000092120000}"/>
    <cellStyle name="Monétaire 3 2 2 3 4 5" xfId="3863" xr:uid="{00000000-0005-0000-0000-000093120000}"/>
    <cellStyle name="Monétaire 3 2 2 3 4 6" xfId="4563" xr:uid="{00000000-0005-0000-0000-000094120000}"/>
    <cellStyle name="Monétaire 3 2 2 3 4 7" xfId="5277" xr:uid="{00000000-0005-0000-0000-000095120000}"/>
    <cellStyle name="Monétaire 3 2 2 3 4 8" xfId="5991" xr:uid="{00000000-0005-0000-0000-000096120000}"/>
    <cellStyle name="Monétaire 3 2 2 3 4 9" xfId="6705" xr:uid="{00000000-0005-0000-0000-000097120000}"/>
    <cellStyle name="Monétaire 3 2 2 3 5" xfId="557" xr:uid="{00000000-0005-0000-0000-000098120000}"/>
    <cellStyle name="Monétaire 3 2 2 3 5 10" xfId="7519" xr:uid="{00000000-0005-0000-0000-000099120000}"/>
    <cellStyle name="Monétaire 3 2 2 3 5 11" xfId="8233" xr:uid="{00000000-0005-0000-0000-00009A120000}"/>
    <cellStyle name="Monétaire 3 2 2 3 5 12" xfId="8947" xr:uid="{00000000-0005-0000-0000-00009B120000}"/>
    <cellStyle name="Monétaire 3 2 2 3 5 13" xfId="9661" xr:uid="{00000000-0005-0000-0000-00009C120000}"/>
    <cellStyle name="Monétaire 3 2 2 3 5 14" xfId="10375" xr:uid="{00000000-0005-0000-0000-00009D120000}"/>
    <cellStyle name="Monétaire 3 2 2 3 5 15" xfId="11089" xr:uid="{00000000-0005-0000-0000-00009E120000}"/>
    <cellStyle name="Monétaire 3 2 2 3 5 16" xfId="1155" xr:uid="{00000000-0005-0000-0000-00009F120000}"/>
    <cellStyle name="Monétaire 3 2 2 3 5 2" xfId="1855" xr:uid="{00000000-0005-0000-0000-0000A0120000}"/>
    <cellStyle name="Monétaire 3 2 2 3 5 3" xfId="2563" xr:uid="{00000000-0005-0000-0000-0000A1120000}"/>
    <cellStyle name="Monétaire 3 2 2 3 5 4" xfId="3263" xr:uid="{00000000-0005-0000-0000-0000A2120000}"/>
    <cellStyle name="Monétaire 3 2 2 3 5 5" xfId="3963" xr:uid="{00000000-0005-0000-0000-0000A3120000}"/>
    <cellStyle name="Monétaire 3 2 2 3 5 6" xfId="4663" xr:uid="{00000000-0005-0000-0000-0000A4120000}"/>
    <cellStyle name="Monétaire 3 2 2 3 5 7" xfId="5377" xr:uid="{00000000-0005-0000-0000-0000A5120000}"/>
    <cellStyle name="Monétaire 3 2 2 3 5 8" xfId="6091" xr:uid="{00000000-0005-0000-0000-0000A6120000}"/>
    <cellStyle name="Monétaire 3 2 2 3 5 9" xfId="6805" xr:uid="{00000000-0005-0000-0000-0000A7120000}"/>
    <cellStyle name="Monétaire 3 2 2 3 6" xfId="657" xr:uid="{00000000-0005-0000-0000-0000A8120000}"/>
    <cellStyle name="Monétaire 3 2 2 3 6 10" xfId="7619" xr:uid="{00000000-0005-0000-0000-0000A9120000}"/>
    <cellStyle name="Monétaire 3 2 2 3 6 11" xfId="8333" xr:uid="{00000000-0005-0000-0000-0000AA120000}"/>
    <cellStyle name="Monétaire 3 2 2 3 6 12" xfId="9047" xr:uid="{00000000-0005-0000-0000-0000AB120000}"/>
    <cellStyle name="Monétaire 3 2 2 3 6 13" xfId="9761" xr:uid="{00000000-0005-0000-0000-0000AC120000}"/>
    <cellStyle name="Monétaire 3 2 2 3 6 14" xfId="10475" xr:uid="{00000000-0005-0000-0000-0000AD120000}"/>
    <cellStyle name="Monétaire 3 2 2 3 6 15" xfId="11189" xr:uid="{00000000-0005-0000-0000-0000AE120000}"/>
    <cellStyle name="Monétaire 3 2 2 3 6 16" xfId="1255" xr:uid="{00000000-0005-0000-0000-0000AF120000}"/>
    <cellStyle name="Monétaire 3 2 2 3 6 2" xfId="1955" xr:uid="{00000000-0005-0000-0000-0000B0120000}"/>
    <cellStyle name="Monétaire 3 2 2 3 6 3" xfId="2663" xr:uid="{00000000-0005-0000-0000-0000B1120000}"/>
    <cellStyle name="Monétaire 3 2 2 3 6 4" xfId="3363" xr:uid="{00000000-0005-0000-0000-0000B2120000}"/>
    <cellStyle name="Monétaire 3 2 2 3 6 5" xfId="4063" xr:uid="{00000000-0005-0000-0000-0000B3120000}"/>
    <cellStyle name="Monétaire 3 2 2 3 6 6" xfId="4763" xr:uid="{00000000-0005-0000-0000-0000B4120000}"/>
    <cellStyle name="Monétaire 3 2 2 3 6 7" xfId="5477" xr:uid="{00000000-0005-0000-0000-0000B5120000}"/>
    <cellStyle name="Monétaire 3 2 2 3 6 8" xfId="6191" xr:uid="{00000000-0005-0000-0000-0000B6120000}"/>
    <cellStyle name="Monétaire 3 2 2 3 6 9" xfId="6905" xr:uid="{00000000-0005-0000-0000-0000B7120000}"/>
    <cellStyle name="Monétaire 3 2 2 3 7" xfId="181" xr:uid="{00000000-0005-0000-0000-0000B8120000}"/>
    <cellStyle name="Monétaire 3 2 2 3 7 10" xfId="7857" xr:uid="{00000000-0005-0000-0000-0000B9120000}"/>
    <cellStyle name="Monétaire 3 2 2 3 7 11" xfId="8571" xr:uid="{00000000-0005-0000-0000-0000BA120000}"/>
    <cellStyle name="Monétaire 3 2 2 3 7 12" xfId="9285" xr:uid="{00000000-0005-0000-0000-0000BB120000}"/>
    <cellStyle name="Monétaire 3 2 2 3 7 13" xfId="9999" xr:uid="{00000000-0005-0000-0000-0000BC120000}"/>
    <cellStyle name="Monétaire 3 2 2 3 7 14" xfId="10713" xr:uid="{00000000-0005-0000-0000-0000BD120000}"/>
    <cellStyle name="Monétaire 3 2 2 3 7 15" xfId="1479" xr:uid="{00000000-0005-0000-0000-0000BE120000}"/>
    <cellStyle name="Monétaire 3 2 2 3 7 2" xfId="2187" xr:uid="{00000000-0005-0000-0000-0000BF120000}"/>
    <cellStyle name="Monétaire 3 2 2 3 7 3" xfId="2887" xr:uid="{00000000-0005-0000-0000-0000C0120000}"/>
    <cellStyle name="Monétaire 3 2 2 3 7 4" xfId="3587" xr:uid="{00000000-0005-0000-0000-0000C1120000}"/>
    <cellStyle name="Monétaire 3 2 2 3 7 5" xfId="4287" xr:uid="{00000000-0005-0000-0000-0000C2120000}"/>
    <cellStyle name="Monétaire 3 2 2 3 7 6" xfId="5001" xr:uid="{00000000-0005-0000-0000-0000C3120000}"/>
    <cellStyle name="Monétaire 3 2 2 3 7 7" xfId="5715" xr:uid="{00000000-0005-0000-0000-0000C4120000}"/>
    <cellStyle name="Monétaire 3 2 2 3 7 8" xfId="6429" xr:uid="{00000000-0005-0000-0000-0000C5120000}"/>
    <cellStyle name="Monétaire 3 2 2 3 7 9" xfId="7143" xr:uid="{00000000-0005-0000-0000-0000C6120000}"/>
    <cellStyle name="Monétaire 3 2 2 3 8" xfId="1363" xr:uid="{00000000-0005-0000-0000-0000C7120000}"/>
    <cellStyle name="Monétaire 3 2 2 3 9" xfId="2071" xr:uid="{00000000-0005-0000-0000-0000C8120000}"/>
    <cellStyle name="Monétaire 3 2 2 4" xfId="37" xr:uid="{00000000-0005-0000-0000-0000C9120000}"/>
    <cellStyle name="Monétaire 3 2 2 4 10" xfId="2743" xr:uid="{00000000-0005-0000-0000-0000CA120000}"/>
    <cellStyle name="Monétaire 3 2 2 4 11" xfId="3443" xr:uid="{00000000-0005-0000-0000-0000CB120000}"/>
    <cellStyle name="Monétaire 3 2 2 4 12" xfId="4143" xr:uid="{00000000-0005-0000-0000-0000CC120000}"/>
    <cellStyle name="Monétaire 3 2 2 4 13" xfId="4857" xr:uid="{00000000-0005-0000-0000-0000CD120000}"/>
    <cellStyle name="Monétaire 3 2 2 4 14" xfId="5571" xr:uid="{00000000-0005-0000-0000-0000CE120000}"/>
    <cellStyle name="Monétaire 3 2 2 4 15" xfId="6285" xr:uid="{00000000-0005-0000-0000-0000CF120000}"/>
    <cellStyle name="Monétaire 3 2 2 4 16" xfId="6999" xr:uid="{00000000-0005-0000-0000-0000D0120000}"/>
    <cellStyle name="Monétaire 3 2 2 4 17" xfId="7713" xr:uid="{00000000-0005-0000-0000-0000D1120000}"/>
    <cellStyle name="Monétaire 3 2 2 4 18" xfId="8427" xr:uid="{00000000-0005-0000-0000-0000D2120000}"/>
    <cellStyle name="Monétaire 3 2 2 4 19" xfId="9141" xr:uid="{00000000-0005-0000-0000-0000D3120000}"/>
    <cellStyle name="Monétaire 3 2 2 4 2" xfId="237" xr:uid="{00000000-0005-0000-0000-0000D4120000}"/>
    <cellStyle name="Monétaire 3 2 2 4 2 10" xfId="7199" xr:uid="{00000000-0005-0000-0000-0000D5120000}"/>
    <cellStyle name="Monétaire 3 2 2 4 2 11" xfId="7913" xr:uid="{00000000-0005-0000-0000-0000D6120000}"/>
    <cellStyle name="Monétaire 3 2 2 4 2 12" xfId="8627" xr:uid="{00000000-0005-0000-0000-0000D7120000}"/>
    <cellStyle name="Monétaire 3 2 2 4 2 13" xfId="9341" xr:uid="{00000000-0005-0000-0000-0000D8120000}"/>
    <cellStyle name="Monétaire 3 2 2 4 2 14" xfId="10055" xr:uid="{00000000-0005-0000-0000-0000D9120000}"/>
    <cellStyle name="Monétaire 3 2 2 4 2 15" xfId="10769" xr:uid="{00000000-0005-0000-0000-0000DA120000}"/>
    <cellStyle name="Monétaire 3 2 2 4 2 16" xfId="835" xr:uid="{00000000-0005-0000-0000-0000DB120000}"/>
    <cellStyle name="Monétaire 3 2 2 4 2 2" xfId="1535" xr:uid="{00000000-0005-0000-0000-0000DC120000}"/>
    <cellStyle name="Monétaire 3 2 2 4 2 3" xfId="2243" xr:uid="{00000000-0005-0000-0000-0000DD120000}"/>
    <cellStyle name="Monétaire 3 2 2 4 2 4" xfId="2943" xr:uid="{00000000-0005-0000-0000-0000DE120000}"/>
    <cellStyle name="Monétaire 3 2 2 4 2 5" xfId="3643" xr:uid="{00000000-0005-0000-0000-0000DF120000}"/>
    <cellStyle name="Monétaire 3 2 2 4 2 6" xfId="4343" xr:uid="{00000000-0005-0000-0000-0000E0120000}"/>
    <cellStyle name="Monétaire 3 2 2 4 2 7" xfId="5057" xr:uid="{00000000-0005-0000-0000-0000E1120000}"/>
    <cellStyle name="Monétaire 3 2 2 4 2 8" xfId="5771" xr:uid="{00000000-0005-0000-0000-0000E2120000}"/>
    <cellStyle name="Monétaire 3 2 2 4 2 9" xfId="6485" xr:uid="{00000000-0005-0000-0000-0000E3120000}"/>
    <cellStyle name="Monétaire 3 2 2 4 20" xfId="9855" xr:uid="{00000000-0005-0000-0000-0000E4120000}"/>
    <cellStyle name="Monétaire 3 2 2 4 21" xfId="10569" xr:uid="{00000000-0005-0000-0000-0000E5120000}"/>
    <cellStyle name="Monétaire 3 2 2 4 22" xfId="751" xr:uid="{00000000-0005-0000-0000-0000E6120000}"/>
    <cellStyle name="Monétaire 3 2 2 4 3" xfId="329" xr:uid="{00000000-0005-0000-0000-0000E7120000}"/>
    <cellStyle name="Monétaire 3 2 2 4 3 10" xfId="7291" xr:uid="{00000000-0005-0000-0000-0000E8120000}"/>
    <cellStyle name="Monétaire 3 2 2 4 3 11" xfId="8005" xr:uid="{00000000-0005-0000-0000-0000E9120000}"/>
    <cellStyle name="Monétaire 3 2 2 4 3 12" xfId="8719" xr:uid="{00000000-0005-0000-0000-0000EA120000}"/>
    <cellStyle name="Monétaire 3 2 2 4 3 13" xfId="9433" xr:uid="{00000000-0005-0000-0000-0000EB120000}"/>
    <cellStyle name="Monétaire 3 2 2 4 3 14" xfId="10147" xr:uid="{00000000-0005-0000-0000-0000EC120000}"/>
    <cellStyle name="Monétaire 3 2 2 4 3 15" xfId="10861" xr:uid="{00000000-0005-0000-0000-0000ED120000}"/>
    <cellStyle name="Monétaire 3 2 2 4 3 16" xfId="927" xr:uid="{00000000-0005-0000-0000-0000EE120000}"/>
    <cellStyle name="Monétaire 3 2 2 4 3 2" xfId="1627" xr:uid="{00000000-0005-0000-0000-0000EF120000}"/>
    <cellStyle name="Monétaire 3 2 2 4 3 3" xfId="2335" xr:uid="{00000000-0005-0000-0000-0000F0120000}"/>
    <cellStyle name="Monétaire 3 2 2 4 3 4" xfId="3035" xr:uid="{00000000-0005-0000-0000-0000F1120000}"/>
    <cellStyle name="Monétaire 3 2 2 4 3 5" xfId="3735" xr:uid="{00000000-0005-0000-0000-0000F2120000}"/>
    <cellStyle name="Monétaire 3 2 2 4 3 6" xfId="4435" xr:uid="{00000000-0005-0000-0000-0000F3120000}"/>
    <cellStyle name="Monétaire 3 2 2 4 3 7" xfId="5149" xr:uid="{00000000-0005-0000-0000-0000F4120000}"/>
    <cellStyle name="Monétaire 3 2 2 4 3 8" xfId="5863" xr:uid="{00000000-0005-0000-0000-0000F5120000}"/>
    <cellStyle name="Monétaire 3 2 2 4 3 9" xfId="6577" xr:uid="{00000000-0005-0000-0000-0000F6120000}"/>
    <cellStyle name="Monétaire 3 2 2 4 4" xfId="429" xr:uid="{00000000-0005-0000-0000-0000F7120000}"/>
    <cellStyle name="Monétaire 3 2 2 4 4 10" xfId="7391" xr:uid="{00000000-0005-0000-0000-0000F8120000}"/>
    <cellStyle name="Monétaire 3 2 2 4 4 11" xfId="8105" xr:uid="{00000000-0005-0000-0000-0000F9120000}"/>
    <cellStyle name="Monétaire 3 2 2 4 4 12" xfId="8819" xr:uid="{00000000-0005-0000-0000-0000FA120000}"/>
    <cellStyle name="Monétaire 3 2 2 4 4 13" xfId="9533" xr:uid="{00000000-0005-0000-0000-0000FB120000}"/>
    <cellStyle name="Monétaire 3 2 2 4 4 14" xfId="10247" xr:uid="{00000000-0005-0000-0000-0000FC120000}"/>
    <cellStyle name="Monétaire 3 2 2 4 4 15" xfId="10961" xr:uid="{00000000-0005-0000-0000-0000FD120000}"/>
    <cellStyle name="Monétaire 3 2 2 4 4 16" xfId="1027" xr:uid="{00000000-0005-0000-0000-0000FE120000}"/>
    <cellStyle name="Monétaire 3 2 2 4 4 2" xfId="1727" xr:uid="{00000000-0005-0000-0000-0000FF120000}"/>
    <cellStyle name="Monétaire 3 2 2 4 4 3" xfId="2435" xr:uid="{00000000-0005-0000-0000-000000130000}"/>
    <cellStyle name="Monétaire 3 2 2 4 4 4" xfId="3135" xr:uid="{00000000-0005-0000-0000-000001130000}"/>
    <cellStyle name="Monétaire 3 2 2 4 4 5" xfId="3835" xr:uid="{00000000-0005-0000-0000-000002130000}"/>
    <cellStyle name="Monétaire 3 2 2 4 4 6" xfId="4535" xr:uid="{00000000-0005-0000-0000-000003130000}"/>
    <cellStyle name="Monétaire 3 2 2 4 4 7" xfId="5249" xr:uid="{00000000-0005-0000-0000-000004130000}"/>
    <cellStyle name="Monétaire 3 2 2 4 4 8" xfId="5963" xr:uid="{00000000-0005-0000-0000-000005130000}"/>
    <cellStyle name="Monétaire 3 2 2 4 4 9" xfId="6677" xr:uid="{00000000-0005-0000-0000-000006130000}"/>
    <cellStyle name="Monétaire 3 2 2 4 5" xfId="529" xr:uid="{00000000-0005-0000-0000-000007130000}"/>
    <cellStyle name="Monétaire 3 2 2 4 5 10" xfId="7491" xr:uid="{00000000-0005-0000-0000-000008130000}"/>
    <cellStyle name="Monétaire 3 2 2 4 5 11" xfId="8205" xr:uid="{00000000-0005-0000-0000-000009130000}"/>
    <cellStyle name="Monétaire 3 2 2 4 5 12" xfId="8919" xr:uid="{00000000-0005-0000-0000-00000A130000}"/>
    <cellStyle name="Monétaire 3 2 2 4 5 13" xfId="9633" xr:uid="{00000000-0005-0000-0000-00000B130000}"/>
    <cellStyle name="Monétaire 3 2 2 4 5 14" xfId="10347" xr:uid="{00000000-0005-0000-0000-00000C130000}"/>
    <cellStyle name="Monétaire 3 2 2 4 5 15" xfId="11061" xr:uid="{00000000-0005-0000-0000-00000D130000}"/>
    <cellStyle name="Monétaire 3 2 2 4 5 16" xfId="1127" xr:uid="{00000000-0005-0000-0000-00000E130000}"/>
    <cellStyle name="Monétaire 3 2 2 4 5 2" xfId="1827" xr:uid="{00000000-0005-0000-0000-00000F130000}"/>
    <cellStyle name="Monétaire 3 2 2 4 5 3" xfId="2535" xr:uid="{00000000-0005-0000-0000-000010130000}"/>
    <cellStyle name="Monétaire 3 2 2 4 5 4" xfId="3235" xr:uid="{00000000-0005-0000-0000-000011130000}"/>
    <cellStyle name="Monétaire 3 2 2 4 5 5" xfId="3935" xr:uid="{00000000-0005-0000-0000-000012130000}"/>
    <cellStyle name="Monétaire 3 2 2 4 5 6" xfId="4635" xr:uid="{00000000-0005-0000-0000-000013130000}"/>
    <cellStyle name="Monétaire 3 2 2 4 5 7" xfId="5349" xr:uid="{00000000-0005-0000-0000-000014130000}"/>
    <cellStyle name="Monétaire 3 2 2 4 5 8" xfId="6063" xr:uid="{00000000-0005-0000-0000-000015130000}"/>
    <cellStyle name="Monétaire 3 2 2 4 5 9" xfId="6777" xr:uid="{00000000-0005-0000-0000-000016130000}"/>
    <cellStyle name="Monétaire 3 2 2 4 6" xfId="629" xr:uid="{00000000-0005-0000-0000-000017130000}"/>
    <cellStyle name="Monétaire 3 2 2 4 6 10" xfId="7591" xr:uid="{00000000-0005-0000-0000-000018130000}"/>
    <cellStyle name="Monétaire 3 2 2 4 6 11" xfId="8305" xr:uid="{00000000-0005-0000-0000-000019130000}"/>
    <cellStyle name="Monétaire 3 2 2 4 6 12" xfId="9019" xr:uid="{00000000-0005-0000-0000-00001A130000}"/>
    <cellStyle name="Monétaire 3 2 2 4 6 13" xfId="9733" xr:uid="{00000000-0005-0000-0000-00001B130000}"/>
    <cellStyle name="Monétaire 3 2 2 4 6 14" xfId="10447" xr:uid="{00000000-0005-0000-0000-00001C130000}"/>
    <cellStyle name="Monétaire 3 2 2 4 6 15" xfId="11161" xr:uid="{00000000-0005-0000-0000-00001D130000}"/>
    <cellStyle name="Monétaire 3 2 2 4 6 16" xfId="1227" xr:uid="{00000000-0005-0000-0000-00001E130000}"/>
    <cellStyle name="Monétaire 3 2 2 4 6 2" xfId="1927" xr:uid="{00000000-0005-0000-0000-00001F130000}"/>
    <cellStyle name="Monétaire 3 2 2 4 6 3" xfId="2635" xr:uid="{00000000-0005-0000-0000-000020130000}"/>
    <cellStyle name="Monétaire 3 2 2 4 6 4" xfId="3335" xr:uid="{00000000-0005-0000-0000-000021130000}"/>
    <cellStyle name="Monétaire 3 2 2 4 6 5" xfId="4035" xr:uid="{00000000-0005-0000-0000-000022130000}"/>
    <cellStyle name="Monétaire 3 2 2 4 6 6" xfId="4735" xr:uid="{00000000-0005-0000-0000-000023130000}"/>
    <cellStyle name="Monétaire 3 2 2 4 6 7" xfId="5449" xr:uid="{00000000-0005-0000-0000-000024130000}"/>
    <cellStyle name="Monétaire 3 2 2 4 6 8" xfId="6163" xr:uid="{00000000-0005-0000-0000-000025130000}"/>
    <cellStyle name="Monétaire 3 2 2 4 6 9" xfId="6877" xr:uid="{00000000-0005-0000-0000-000026130000}"/>
    <cellStyle name="Monétaire 3 2 2 4 7" xfId="153" xr:uid="{00000000-0005-0000-0000-000027130000}"/>
    <cellStyle name="Monétaire 3 2 2 4 7 10" xfId="7829" xr:uid="{00000000-0005-0000-0000-000028130000}"/>
    <cellStyle name="Monétaire 3 2 2 4 7 11" xfId="8543" xr:uid="{00000000-0005-0000-0000-000029130000}"/>
    <cellStyle name="Monétaire 3 2 2 4 7 12" xfId="9257" xr:uid="{00000000-0005-0000-0000-00002A130000}"/>
    <cellStyle name="Monétaire 3 2 2 4 7 13" xfId="9971" xr:uid="{00000000-0005-0000-0000-00002B130000}"/>
    <cellStyle name="Monétaire 3 2 2 4 7 14" xfId="10685" xr:uid="{00000000-0005-0000-0000-00002C130000}"/>
    <cellStyle name="Monétaire 3 2 2 4 7 15" xfId="1451" xr:uid="{00000000-0005-0000-0000-00002D130000}"/>
    <cellStyle name="Monétaire 3 2 2 4 7 2" xfId="2159" xr:uid="{00000000-0005-0000-0000-00002E130000}"/>
    <cellStyle name="Monétaire 3 2 2 4 7 3" xfId="2859" xr:uid="{00000000-0005-0000-0000-00002F130000}"/>
    <cellStyle name="Monétaire 3 2 2 4 7 4" xfId="3559" xr:uid="{00000000-0005-0000-0000-000030130000}"/>
    <cellStyle name="Monétaire 3 2 2 4 7 5" xfId="4259" xr:uid="{00000000-0005-0000-0000-000031130000}"/>
    <cellStyle name="Monétaire 3 2 2 4 7 6" xfId="4973" xr:uid="{00000000-0005-0000-0000-000032130000}"/>
    <cellStyle name="Monétaire 3 2 2 4 7 7" xfId="5687" xr:uid="{00000000-0005-0000-0000-000033130000}"/>
    <cellStyle name="Monétaire 3 2 2 4 7 8" xfId="6401" xr:uid="{00000000-0005-0000-0000-000034130000}"/>
    <cellStyle name="Monétaire 3 2 2 4 7 9" xfId="7115" xr:uid="{00000000-0005-0000-0000-000035130000}"/>
    <cellStyle name="Monétaire 3 2 2 4 8" xfId="1335" xr:uid="{00000000-0005-0000-0000-000036130000}"/>
    <cellStyle name="Monétaire 3 2 2 4 9" xfId="2043" xr:uid="{00000000-0005-0000-0000-000037130000}"/>
    <cellStyle name="Monétaire 3 2 2 5" xfId="219" xr:uid="{00000000-0005-0000-0000-000038130000}"/>
    <cellStyle name="Monétaire 3 2 2 5 10" xfId="7181" xr:uid="{00000000-0005-0000-0000-000039130000}"/>
    <cellStyle name="Monétaire 3 2 2 5 11" xfId="7895" xr:uid="{00000000-0005-0000-0000-00003A130000}"/>
    <cellStyle name="Monétaire 3 2 2 5 12" xfId="8609" xr:uid="{00000000-0005-0000-0000-00003B130000}"/>
    <cellStyle name="Monétaire 3 2 2 5 13" xfId="9323" xr:uid="{00000000-0005-0000-0000-00003C130000}"/>
    <cellStyle name="Monétaire 3 2 2 5 14" xfId="10037" xr:uid="{00000000-0005-0000-0000-00003D130000}"/>
    <cellStyle name="Monétaire 3 2 2 5 15" xfId="10751" xr:uid="{00000000-0005-0000-0000-00003E130000}"/>
    <cellStyle name="Monétaire 3 2 2 5 16" xfId="817" xr:uid="{00000000-0005-0000-0000-00003F130000}"/>
    <cellStyle name="Monétaire 3 2 2 5 2" xfId="1517" xr:uid="{00000000-0005-0000-0000-000040130000}"/>
    <cellStyle name="Monétaire 3 2 2 5 3" xfId="2225" xr:uid="{00000000-0005-0000-0000-000041130000}"/>
    <cellStyle name="Monétaire 3 2 2 5 4" xfId="2925" xr:uid="{00000000-0005-0000-0000-000042130000}"/>
    <cellStyle name="Monétaire 3 2 2 5 5" xfId="3625" xr:uid="{00000000-0005-0000-0000-000043130000}"/>
    <cellStyle name="Monétaire 3 2 2 5 6" xfId="4325" xr:uid="{00000000-0005-0000-0000-000044130000}"/>
    <cellStyle name="Monétaire 3 2 2 5 7" xfId="5039" xr:uid="{00000000-0005-0000-0000-000045130000}"/>
    <cellStyle name="Monétaire 3 2 2 5 8" xfId="5753" xr:uid="{00000000-0005-0000-0000-000046130000}"/>
    <cellStyle name="Monétaire 3 2 2 5 9" xfId="6467" xr:uid="{00000000-0005-0000-0000-000047130000}"/>
    <cellStyle name="Monétaire 3 2 2 6" xfId="311" xr:uid="{00000000-0005-0000-0000-000048130000}"/>
    <cellStyle name="Monétaire 3 2 2 6 10" xfId="7273" xr:uid="{00000000-0005-0000-0000-000049130000}"/>
    <cellStyle name="Monétaire 3 2 2 6 11" xfId="7987" xr:uid="{00000000-0005-0000-0000-00004A130000}"/>
    <cellStyle name="Monétaire 3 2 2 6 12" xfId="8701" xr:uid="{00000000-0005-0000-0000-00004B130000}"/>
    <cellStyle name="Monétaire 3 2 2 6 13" xfId="9415" xr:uid="{00000000-0005-0000-0000-00004C130000}"/>
    <cellStyle name="Monétaire 3 2 2 6 14" xfId="10129" xr:uid="{00000000-0005-0000-0000-00004D130000}"/>
    <cellStyle name="Monétaire 3 2 2 6 15" xfId="10843" xr:uid="{00000000-0005-0000-0000-00004E130000}"/>
    <cellStyle name="Monétaire 3 2 2 6 16" xfId="909" xr:uid="{00000000-0005-0000-0000-00004F130000}"/>
    <cellStyle name="Monétaire 3 2 2 6 2" xfId="1609" xr:uid="{00000000-0005-0000-0000-000050130000}"/>
    <cellStyle name="Monétaire 3 2 2 6 3" xfId="2317" xr:uid="{00000000-0005-0000-0000-000051130000}"/>
    <cellStyle name="Monétaire 3 2 2 6 4" xfId="3017" xr:uid="{00000000-0005-0000-0000-000052130000}"/>
    <cellStyle name="Monétaire 3 2 2 6 5" xfId="3717" xr:uid="{00000000-0005-0000-0000-000053130000}"/>
    <cellStyle name="Monétaire 3 2 2 6 6" xfId="4417" xr:uid="{00000000-0005-0000-0000-000054130000}"/>
    <cellStyle name="Monétaire 3 2 2 6 7" xfId="5131" xr:uid="{00000000-0005-0000-0000-000055130000}"/>
    <cellStyle name="Monétaire 3 2 2 6 8" xfId="5845" xr:uid="{00000000-0005-0000-0000-000056130000}"/>
    <cellStyle name="Monétaire 3 2 2 6 9" xfId="6559" xr:uid="{00000000-0005-0000-0000-000057130000}"/>
    <cellStyle name="Monétaire 3 2 2 7" xfId="411" xr:uid="{00000000-0005-0000-0000-000058130000}"/>
    <cellStyle name="Monétaire 3 2 2 7 10" xfId="7373" xr:uid="{00000000-0005-0000-0000-000059130000}"/>
    <cellStyle name="Monétaire 3 2 2 7 11" xfId="8087" xr:uid="{00000000-0005-0000-0000-00005A130000}"/>
    <cellStyle name="Monétaire 3 2 2 7 12" xfId="8801" xr:uid="{00000000-0005-0000-0000-00005B130000}"/>
    <cellStyle name="Monétaire 3 2 2 7 13" xfId="9515" xr:uid="{00000000-0005-0000-0000-00005C130000}"/>
    <cellStyle name="Monétaire 3 2 2 7 14" xfId="10229" xr:uid="{00000000-0005-0000-0000-00005D130000}"/>
    <cellStyle name="Monétaire 3 2 2 7 15" xfId="10943" xr:uid="{00000000-0005-0000-0000-00005E130000}"/>
    <cellStyle name="Monétaire 3 2 2 7 16" xfId="1009" xr:uid="{00000000-0005-0000-0000-00005F130000}"/>
    <cellStyle name="Monétaire 3 2 2 7 2" xfId="1709" xr:uid="{00000000-0005-0000-0000-000060130000}"/>
    <cellStyle name="Monétaire 3 2 2 7 3" xfId="2417" xr:uid="{00000000-0005-0000-0000-000061130000}"/>
    <cellStyle name="Monétaire 3 2 2 7 4" xfId="3117" xr:uid="{00000000-0005-0000-0000-000062130000}"/>
    <cellStyle name="Monétaire 3 2 2 7 5" xfId="3817" xr:uid="{00000000-0005-0000-0000-000063130000}"/>
    <cellStyle name="Monétaire 3 2 2 7 6" xfId="4517" xr:uid="{00000000-0005-0000-0000-000064130000}"/>
    <cellStyle name="Monétaire 3 2 2 7 7" xfId="5231" xr:uid="{00000000-0005-0000-0000-000065130000}"/>
    <cellStyle name="Monétaire 3 2 2 7 8" xfId="5945" xr:uid="{00000000-0005-0000-0000-000066130000}"/>
    <cellStyle name="Monétaire 3 2 2 7 9" xfId="6659" xr:uid="{00000000-0005-0000-0000-000067130000}"/>
    <cellStyle name="Monétaire 3 2 2 8" xfId="511" xr:uid="{00000000-0005-0000-0000-000068130000}"/>
    <cellStyle name="Monétaire 3 2 2 8 10" xfId="7473" xr:uid="{00000000-0005-0000-0000-000069130000}"/>
    <cellStyle name="Monétaire 3 2 2 8 11" xfId="8187" xr:uid="{00000000-0005-0000-0000-00006A130000}"/>
    <cellStyle name="Monétaire 3 2 2 8 12" xfId="8901" xr:uid="{00000000-0005-0000-0000-00006B130000}"/>
    <cellStyle name="Monétaire 3 2 2 8 13" xfId="9615" xr:uid="{00000000-0005-0000-0000-00006C130000}"/>
    <cellStyle name="Monétaire 3 2 2 8 14" xfId="10329" xr:uid="{00000000-0005-0000-0000-00006D130000}"/>
    <cellStyle name="Monétaire 3 2 2 8 15" xfId="11043" xr:uid="{00000000-0005-0000-0000-00006E130000}"/>
    <cellStyle name="Monétaire 3 2 2 8 16" xfId="1109" xr:uid="{00000000-0005-0000-0000-00006F130000}"/>
    <cellStyle name="Monétaire 3 2 2 8 2" xfId="1809" xr:uid="{00000000-0005-0000-0000-000070130000}"/>
    <cellStyle name="Monétaire 3 2 2 8 3" xfId="2517" xr:uid="{00000000-0005-0000-0000-000071130000}"/>
    <cellStyle name="Monétaire 3 2 2 8 4" xfId="3217" xr:uid="{00000000-0005-0000-0000-000072130000}"/>
    <cellStyle name="Monétaire 3 2 2 8 5" xfId="3917" xr:uid="{00000000-0005-0000-0000-000073130000}"/>
    <cellStyle name="Monétaire 3 2 2 8 6" xfId="4617" xr:uid="{00000000-0005-0000-0000-000074130000}"/>
    <cellStyle name="Monétaire 3 2 2 8 7" xfId="5331" xr:uid="{00000000-0005-0000-0000-000075130000}"/>
    <cellStyle name="Monétaire 3 2 2 8 8" xfId="6045" xr:uid="{00000000-0005-0000-0000-000076130000}"/>
    <cellStyle name="Monétaire 3 2 2 8 9" xfId="6759" xr:uid="{00000000-0005-0000-0000-000077130000}"/>
    <cellStyle name="Monétaire 3 2 2 9" xfId="611" xr:uid="{00000000-0005-0000-0000-000078130000}"/>
    <cellStyle name="Monétaire 3 2 2 9 10" xfId="7573" xr:uid="{00000000-0005-0000-0000-000079130000}"/>
    <cellStyle name="Monétaire 3 2 2 9 11" xfId="8287" xr:uid="{00000000-0005-0000-0000-00007A130000}"/>
    <cellStyle name="Monétaire 3 2 2 9 12" xfId="9001" xr:uid="{00000000-0005-0000-0000-00007B130000}"/>
    <cellStyle name="Monétaire 3 2 2 9 13" xfId="9715" xr:uid="{00000000-0005-0000-0000-00007C130000}"/>
    <cellStyle name="Monétaire 3 2 2 9 14" xfId="10429" xr:uid="{00000000-0005-0000-0000-00007D130000}"/>
    <cellStyle name="Monétaire 3 2 2 9 15" xfId="11143" xr:uid="{00000000-0005-0000-0000-00007E130000}"/>
    <cellStyle name="Monétaire 3 2 2 9 16" xfId="1209" xr:uid="{00000000-0005-0000-0000-00007F130000}"/>
    <cellStyle name="Monétaire 3 2 2 9 2" xfId="1909" xr:uid="{00000000-0005-0000-0000-000080130000}"/>
    <cellStyle name="Monétaire 3 2 2 9 3" xfId="2617" xr:uid="{00000000-0005-0000-0000-000081130000}"/>
    <cellStyle name="Monétaire 3 2 2 9 4" xfId="3317" xr:uid="{00000000-0005-0000-0000-000082130000}"/>
    <cellStyle name="Monétaire 3 2 2 9 5" xfId="4017" xr:uid="{00000000-0005-0000-0000-000083130000}"/>
    <cellStyle name="Monétaire 3 2 2 9 6" xfId="4717" xr:uid="{00000000-0005-0000-0000-000084130000}"/>
    <cellStyle name="Monétaire 3 2 2 9 7" xfId="5431" xr:uid="{00000000-0005-0000-0000-000085130000}"/>
    <cellStyle name="Monétaire 3 2 2 9 8" xfId="6145" xr:uid="{00000000-0005-0000-0000-000086130000}"/>
    <cellStyle name="Monétaire 3 2 2 9 9" xfId="6859" xr:uid="{00000000-0005-0000-0000-000087130000}"/>
    <cellStyle name="Monétaire 3 2 20" xfId="5546" xr:uid="{00000000-0005-0000-0000-000088130000}"/>
    <cellStyle name="Monétaire 3 2 21" xfId="6260" xr:uid="{00000000-0005-0000-0000-000089130000}"/>
    <cellStyle name="Monétaire 3 2 22" xfId="6974" xr:uid="{00000000-0005-0000-0000-00008A130000}"/>
    <cellStyle name="Monétaire 3 2 23" xfId="7688" xr:uid="{00000000-0005-0000-0000-00008B130000}"/>
    <cellStyle name="Monétaire 3 2 24" xfId="8402" xr:uid="{00000000-0005-0000-0000-00008C130000}"/>
    <cellStyle name="Monétaire 3 2 25" xfId="9116" xr:uid="{00000000-0005-0000-0000-00008D130000}"/>
    <cellStyle name="Monétaire 3 2 26" xfId="9830" xr:uid="{00000000-0005-0000-0000-00008E130000}"/>
    <cellStyle name="Monétaire 3 2 27" xfId="10544" xr:uid="{00000000-0005-0000-0000-00008F130000}"/>
    <cellStyle name="Monétaire 3 2 28" xfId="726" xr:uid="{00000000-0005-0000-0000-000090130000}"/>
    <cellStyle name="Monétaire 3 2 3" xfId="44" xr:uid="{00000000-0005-0000-0000-000091130000}"/>
    <cellStyle name="Monétaire 3 2 3 10" xfId="2750" xr:uid="{00000000-0005-0000-0000-000092130000}"/>
    <cellStyle name="Monétaire 3 2 3 11" xfId="3450" xr:uid="{00000000-0005-0000-0000-000093130000}"/>
    <cellStyle name="Monétaire 3 2 3 12" xfId="4150" xr:uid="{00000000-0005-0000-0000-000094130000}"/>
    <cellStyle name="Monétaire 3 2 3 13" xfId="4864" xr:uid="{00000000-0005-0000-0000-000095130000}"/>
    <cellStyle name="Monétaire 3 2 3 14" xfId="5578" xr:uid="{00000000-0005-0000-0000-000096130000}"/>
    <cellStyle name="Monétaire 3 2 3 15" xfId="6292" xr:uid="{00000000-0005-0000-0000-000097130000}"/>
    <cellStyle name="Monétaire 3 2 3 16" xfId="7006" xr:uid="{00000000-0005-0000-0000-000098130000}"/>
    <cellStyle name="Monétaire 3 2 3 17" xfId="7720" xr:uid="{00000000-0005-0000-0000-000099130000}"/>
    <cellStyle name="Monétaire 3 2 3 18" xfId="8434" xr:uid="{00000000-0005-0000-0000-00009A130000}"/>
    <cellStyle name="Monétaire 3 2 3 19" xfId="9148" xr:uid="{00000000-0005-0000-0000-00009B130000}"/>
    <cellStyle name="Monétaire 3 2 3 2" xfId="244" xr:uid="{00000000-0005-0000-0000-00009C130000}"/>
    <cellStyle name="Monétaire 3 2 3 2 10" xfId="7206" xr:uid="{00000000-0005-0000-0000-00009D130000}"/>
    <cellStyle name="Monétaire 3 2 3 2 11" xfId="7920" xr:uid="{00000000-0005-0000-0000-00009E130000}"/>
    <cellStyle name="Monétaire 3 2 3 2 12" xfId="8634" xr:uid="{00000000-0005-0000-0000-00009F130000}"/>
    <cellStyle name="Monétaire 3 2 3 2 13" xfId="9348" xr:uid="{00000000-0005-0000-0000-0000A0130000}"/>
    <cellStyle name="Monétaire 3 2 3 2 14" xfId="10062" xr:uid="{00000000-0005-0000-0000-0000A1130000}"/>
    <cellStyle name="Monétaire 3 2 3 2 15" xfId="10776" xr:uid="{00000000-0005-0000-0000-0000A2130000}"/>
    <cellStyle name="Monétaire 3 2 3 2 16" xfId="842" xr:uid="{00000000-0005-0000-0000-0000A3130000}"/>
    <cellStyle name="Monétaire 3 2 3 2 2" xfId="1542" xr:uid="{00000000-0005-0000-0000-0000A4130000}"/>
    <cellStyle name="Monétaire 3 2 3 2 3" xfId="2250" xr:uid="{00000000-0005-0000-0000-0000A5130000}"/>
    <cellStyle name="Monétaire 3 2 3 2 4" xfId="2950" xr:uid="{00000000-0005-0000-0000-0000A6130000}"/>
    <cellStyle name="Monétaire 3 2 3 2 5" xfId="3650" xr:uid="{00000000-0005-0000-0000-0000A7130000}"/>
    <cellStyle name="Monétaire 3 2 3 2 6" xfId="4350" xr:uid="{00000000-0005-0000-0000-0000A8130000}"/>
    <cellStyle name="Monétaire 3 2 3 2 7" xfId="5064" xr:uid="{00000000-0005-0000-0000-0000A9130000}"/>
    <cellStyle name="Monétaire 3 2 3 2 8" xfId="5778" xr:uid="{00000000-0005-0000-0000-0000AA130000}"/>
    <cellStyle name="Monétaire 3 2 3 2 9" xfId="6492" xr:uid="{00000000-0005-0000-0000-0000AB130000}"/>
    <cellStyle name="Monétaire 3 2 3 20" xfId="9862" xr:uid="{00000000-0005-0000-0000-0000AC130000}"/>
    <cellStyle name="Monétaire 3 2 3 21" xfId="10576" xr:uid="{00000000-0005-0000-0000-0000AD130000}"/>
    <cellStyle name="Monétaire 3 2 3 22" xfId="758" xr:uid="{00000000-0005-0000-0000-0000AE130000}"/>
    <cellStyle name="Monétaire 3 2 3 3" xfId="336" xr:uid="{00000000-0005-0000-0000-0000AF130000}"/>
    <cellStyle name="Monétaire 3 2 3 3 10" xfId="7298" xr:uid="{00000000-0005-0000-0000-0000B0130000}"/>
    <cellStyle name="Monétaire 3 2 3 3 11" xfId="8012" xr:uid="{00000000-0005-0000-0000-0000B1130000}"/>
    <cellStyle name="Monétaire 3 2 3 3 12" xfId="8726" xr:uid="{00000000-0005-0000-0000-0000B2130000}"/>
    <cellStyle name="Monétaire 3 2 3 3 13" xfId="9440" xr:uid="{00000000-0005-0000-0000-0000B3130000}"/>
    <cellStyle name="Monétaire 3 2 3 3 14" xfId="10154" xr:uid="{00000000-0005-0000-0000-0000B4130000}"/>
    <cellStyle name="Monétaire 3 2 3 3 15" xfId="10868" xr:uid="{00000000-0005-0000-0000-0000B5130000}"/>
    <cellStyle name="Monétaire 3 2 3 3 16" xfId="934" xr:uid="{00000000-0005-0000-0000-0000B6130000}"/>
    <cellStyle name="Monétaire 3 2 3 3 2" xfId="1634" xr:uid="{00000000-0005-0000-0000-0000B7130000}"/>
    <cellStyle name="Monétaire 3 2 3 3 3" xfId="2342" xr:uid="{00000000-0005-0000-0000-0000B8130000}"/>
    <cellStyle name="Monétaire 3 2 3 3 4" xfId="3042" xr:uid="{00000000-0005-0000-0000-0000B9130000}"/>
    <cellStyle name="Monétaire 3 2 3 3 5" xfId="3742" xr:uid="{00000000-0005-0000-0000-0000BA130000}"/>
    <cellStyle name="Monétaire 3 2 3 3 6" xfId="4442" xr:uid="{00000000-0005-0000-0000-0000BB130000}"/>
    <cellStyle name="Monétaire 3 2 3 3 7" xfId="5156" xr:uid="{00000000-0005-0000-0000-0000BC130000}"/>
    <cellStyle name="Monétaire 3 2 3 3 8" xfId="5870" xr:uid="{00000000-0005-0000-0000-0000BD130000}"/>
    <cellStyle name="Monétaire 3 2 3 3 9" xfId="6584" xr:uid="{00000000-0005-0000-0000-0000BE130000}"/>
    <cellStyle name="Monétaire 3 2 3 4" xfId="436" xr:uid="{00000000-0005-0000-0000-0000BF130000}"/>
    <cellStyle name="Monétaire 3 2 3 4 10" xfId="7398" xr:uid="{00000000-0005-0000-0000-0000C0130000}"/>
    <cellStyle name="Monétaire 3 2 3 4 11" xfId="8112" xr:uid="{00000000-0005-0000-0000-0000C1130000}"/>
    <cellStyle name="Monétaire 3 2 3 4 12" xfId="8826" xr:uid="{00000000-0005-0000-0000-0000C2130000}"/>
    <cellStyle name="Monétaire 3 2 3 4 13" xfId="9540" xr:uid="{00000000-0005-0000-0000-0000C3130000}"/>
    <cellStyle name="Monétaire 3 2 3 4 14" xfId="10254" xr:uid="{00000000-0005-0000-0000-0000C4130000}"/>
    <cellStyle name="Monétaire 3 2 3 4 15" xfId="10968" xr:uid="{00000000-0005-0000-0000-0000C5130000}"/>
    <cellStyle name="Monétaire 3 2 3 4 16" xfId="1034" xr:uid="{00000000-0005-0000-0000-0000C6130000}"/>
    <cellStyle name="Monétaire 3 2 3 4 2" xfId="1734" xr:uid="{00000000-0005-0000-0000-0000C7130000}"/>
    <cellStyle name="Monétaire 3 2 3 4 3" xfId="2442" xr:uid="{00000000-0005-0000-0000-0000C8130000}"/>
    <cellStyle name="Monétaire 3 2 3 4 4" xfId="3142" xr:uid="{00000000-0005-0000-0000-0000C9130000}"/>
    <cellStyle name="Monétaire 3 2 3 4 5" xfId="3842" xr:uid="{00000000-0005-0000-0000-0000CA130000}"/>
    <cellStyle name="Monétaire 3 2 3 4 6" xfId="4542" xr:uid="{00000000-0005-0000-0000-0000CB130000}"/>
    <cellStyle name="Monétaire 3 2 3 4 7" xfId="5256" xr:uid="{00000000-0005-0000-0000-0000CC130000}"/>
    <cellStyle name="Monétaire 3 2 3 4 8" xfId="5970" xr:uid="{00000000-0005-0000-0000-0000CD130000}"/>
    <cellStyle name="Monétaire 3 2 3 4 9" xfId="6684" xr:uid="{00000000-0005-0000-0000-0000CE130000}"/>
    <cellStyle name="Monétaire 3 2 3 5" xfId="536" xr:uid="{00000000-0005-0000-0000-0000CF130000}"/>
    <cellStyle name="Monétaire 3 2 3 5 10" xfId="7498" xr:uid="{00000000-0005-0000-0000-0000D0130000}"/>
    <cellStyle name="Monétaire 3 2 3 5 11" xfId="8212" xr:uid="{00000000-0005-0000-0000-0000D1130000}"/>
    <cellStyle name="Monétaire 3 2 3 5 12" xfId="8926" xr:uid="{00000000-0005-0000-0000-0000D2130000}"/>
    <cellStyle name="Monétaire 3 2 3 5 13" xfId="9640" xr:uid="{00000000-0005-0000-0000-0000D3130000}"/>
    <cellStyle name="Monétaire 3 2 3 5 14" xfId="10354" xr:uid="{00000000-0005-0000-0000-0000D4130000}"/>
    <cellStyle name="Monétaire 3 2 3 5 15" xfId="11068" xr:uid="{00000000-0005-0000-0000-0000D5130000}"/>
    <cellStyle name="Monétaire 3 2 3 5 16" xfId="1134" xr:uid="{00000000-0005-0000-0000-0000D6130000}"/>
    <cellStyle name="Monétaire 3 2 3 5 2" xfId="1834" xr:uid="{00000000-0005-0000-0000-0000D7130000}"/>
    <cellStyle name="Monétaire 3 2 3 5 3" xfId="2542" xr:uid="{00000000-0005-0000-0000-0000D8130000}"/>
    <cellStyle name="Monétaire 3 2 3 5 4" xfId="3242" xr:uid="{00000000-0005-0000-0000-0000D9130000}"/>
    <cellStyle name="Monétaire 3 2 3 5 5" xfId="3942" xr:uid="{00000000-0005-0000-0000-0000DA130000}"/>
    <cellStyle name="Monétaire 3 2 3 5 6" xfId="4642" xr:uid="{00000000-0005-0000-0000-0000DB130000}"/>
    <cellStyle name="Monétaire 3 2 3 5 7" xfId="5356" xr:uid="{00000000-0005-0000-0000-0000DC130000}"/>
    <cellStyle name="Monétaire 3 2 3 5 8" xfId="6070" xr:uid="{00000000-0005-0000-0000-0000DD130000}"/>
    <cellStyle name="Monétaire 3 2 3 5 9" xfId="6784" xr:uid="{00000000-0005-0000-0000-0000DE130000}"/>
    <cellStyle name="Monétaire 3 2 3 6" xfId="636" xr:uid="{00000000-0005-0000-0000-0000DF130000}"/>
    <cellStyle name="Monétaire 3 2 3 6 10" xfId="7598" xr:uid="{00000000-0005-0000-0000-0000E0130000}"/>
    <cellStyle name="Monétaire 3 2 3 6 11" xfId="8312" xr:uid="{00000000-0005-0000-0000-0000E1130000}"/>
    <cellStyle name="Monétaire 3 2 3 6 12" xfId="9026" xr:uid="{00000000-0005-0000-0000-0000E2130000}"/>
    <cellStyle name="Monétaire 3 2 3 6 13" xfId="9740" xr:uid="{00000000-0005-0000-0000-0000E3130000}"/>
    <cellStyle name="Monétaire 3 2 3 6 14" xfId="10454" xr:uid="{00000000-0005-0000-0000-0000E4130000}"/>
    <cellStyle name="Monétaire 3 2 3 6 15" xfId="11168" xr:uid="{00000000-0005-0000-0000-0000E5130000}"/>
    <cellStyle name="Monétaire 3 2 3 6 16" xfId="1234" xr:uid="{00000000-0005-0000-0000-0000E6130000}"/>
    <cellStyle name="Monétaire 3 2 3 6 2" xfId="1934" xr:uid="{00000000-0005-0000-0000-0000E7130000}"/>
    <cellStyle name="Monétaire 3 2 3 6 3" xfId="2642" xr:uid="{00000000-0005-0000-0000-0000E8130000}"/>
    <cellStyle name="Monétaire 3 2 3 6 4" xfId="3342" xr:uid="{00000000-0005-0000-0000-0000E9130000}"/>
    <cellStyle name="Monétaire 3 2 3 6 5" xfId="4042" xr:uid="{00000000-0005-0000-0000-0000EA130000}"/>
    <cellStyle name="Monétaire 3 2 3 6 6" xfId="4742" xr:uid="{00000000-0005-0000-0000-0000EB130000}"/>
    <cellStyle name="Monétaire 3 2 3 6 7" xfId="5456" xr:uid="{00000000-0005-0000-0000-0000EC130000}"/>
    <cellStyle name="Monétaire 3 2 3 6 8" xfId="6170" xr:uid="{00000000-0005-0000-0000-0000ED130000}"/>
    <cellStyle name="Monétaire 3 2 3 6 9" xfId="6884" xr:uid="{00000000-0005-0000-0000-0000EE130000}"/>
    <cellStyle name="Monétaire 3 2 3 7" xfId="160" xr:uid="{00000000-0005-0000-0000-0000EF130000}"/>
    <cellStyle name="Monétaire 3 2 3 7 10" xfId="7836" xr:uid="{00000000-0005-0000-0000-0000F0130000}"/>
    <cellStyle name="Monétaire 3 2 3 7 11" xfId="8550" xr:uid="{00000000-0005-0000-0000-0000F1130000}"/>
    <cellStyle name="Monétaire 3 2 3 7 12" xfId="9264" xr:uid="{00000000-0005-0000-0000-0000F2130000}"/>
    <cellStyle name="Monétaire 3 2 3 7 13" xfId="9978" xr:uid="{00000000-0005-0000-0000-0000F3130000}"/>
    <cellStyle name="Monétaire 3 2 3 7 14" xfId="10692" xr:uid="{00000000-0005-0000-0000-0000F4130000}"/>
    <cellStyle name="Monétaire 3 2 3 7 15" xfId="1458" xr:uid="{00000000-0005-0000-0000-0000F5130000}"/>
    <cellStyle name="Monétaire 3 2 3 7 2" xfId="2166" xr:uid="{00000000-0005-0000-0000-0000F6130000}"/>
    <cellStyle name="Monétaire 3 2 3 7 3" xfId="2866" xr:uid="{00000000-0005-0000-0000-0000F7130000}"/>
    <cellStyle name="Monétaire 3 2 3 7 4" xfId="3566" xr:uid="{00000000-0005-0000-0000-0000F8130000}"/>
    <cellStyle name="Monétaire 3 2 3 7 5" xfId="4266" xr:uid="{00000000-0005-0000-0000-0000F9130000}"/>
    <cellStyle name="Monétaire 3 2 3 7 6" xfId="4980" xr:uid="{00000000-0005-0000-0000-0000FA130000}"/>
    <cellStyle name="Monétaire 3 2 3 7 7" xfId="5694" xr:uid="{00000000-0005-0000-0000-0000FB130000}"/>
    <cellStyle name="Monétaire 3 2 3 7 8" xfId="6408" xr:uid="{00000000-0005-0000-0000-0000FC130000}"/>
    <cellStyle name="Monétaire 3 2 3 7 9" xfId="7122" xr:uid="{00000000-0005-0000-0000-0000FD130000}"/>
    <cellStyle name="Monétaire 3 2 3 8" xfId="1342" xr:uid="{00000000-0005-0000-0000-0000FE130000}"/>
    <cellStyle name="Monétaire 3 2 3 9" xfId="2050" xr:uid="{00000000-0005-0000-0000-0000FF130000}"/>
    <cellStyle name="Monétaire 3 2 4" xfId="58" xr:uid="{00000000-0005-0000-0000-000000140000}"/>
    <cellStyle name="Monétaire 3 2 4 10" xfId="2764" xr:uid="{00000000-0005-0000-0000-000001140000}"/>
    <cellStyle name="Monétaire 3 2 4 11" xfId="3464" xr:uid="{00000000-0005-0000-0000-000002140000}"/>
    <cellStyle name="Monétaire 3 2 4 12" xfId="4164" xr:uid="{00000000-0005-0000-0000-000003140000}"/>
    <cellStyle name="Monétaire 3 2 4 13" xfId="4878" xr:uid="{00000000-0005-0000-0000-000004140000}"/>
    <cellStyle name="Monétaire 3 2 4 14" xfId="5592" xr:uid="{00000000-0005-0000-0000-000005140000}"/>
    <cellStyle name="Monétaire 3 2 4 15" xfId="6306" xr:uid="{00000000-0005-0000-0000-000006140000}"/>
    <cellStyle name="Monétaire 3 2 4 16" xfId="7020" xr:uid="{00000000-0005-0000-0000-000007140000}"/>
    <cellStyle name="Monétaire 3 2 4 17" xfId="7734" xr:uid="{00000000-0005-0000-0000-000008140000}"/>
    <cellStyle name="Monétaire 3 2 4 18" xfId="8448" xr:uid="{00000000-0005-0000-0000-000009140000}"/>
    <cellStyle name="Monétaire 3 2 4 19" xfId="9162" xr:uid="{00000000-0005-0000-0000-00000A140000}"/>
    <cellStyle name="Monétaire 3 2 4 2" xfId="258" xr:uid="{00000000-0005-0000-0000-00000B140000}"/>
    <cellStyle name="Monétaire 3 2 4 2 10" xfId="7220" xr:uid="{00000000-0005-0000-0000-00000C140000}"/>
    <cellStyle name="Monétaire 3 2 4 2 11" xfId="7934" xr:uid="{00000000-0005-0000-0000-00000D140000}"/>
    <cellStyle name="Monétaire 3 2 4 2 12" xfId="8648" xr:uid="{00000000-0005-0000-0000-00000E140000}"/>
    <cellStyle name="Monétaire 3 2 4 2 13" xfId="9362" xr:uid="{00000000-0005-0000-0000-00000F140000}"/>
    <cellStyle name="Monétaire 3 2 4 2 14" xfId="10076" xr:uid="{00000000-0005-0000-0000-000010140000}"/>
    <cellStyle name="Monétaire 3 2 4 2 15" xfId="10790" xr:uid="{00000000-0005-0000-0000-000011140000}"/>
    <cellStyle name="Monétaire 3 2 4 2 16" xfId="856" xr:uid="{00000000-0005-0000-0000-000012140000}"/>
    <cellStyle name="Monétaire 3 2 4 2 2" xfId="1556" xr:uid="{00000000-0005-0000-0000-000013140000}"/>
    <cellStyle name="Monétaire 3 2 4 2 3" xfId="2264" xr:uid="{00000000-0005-0000-0000-000014140000}"/>
    <cellStyle name="Monétaire 3 2 4 2 4" xfId="2964" xr:uid="{00000000-0005-0000-0000-000015140000}"/>
    <cellStyle name="Monétaire 3 2 4 2 5" xfId="3664" xr:uid="{00000000-0005-0000-0000-000016140000}"/>
    <cellStyle name="Monétaire 3 2 4 2 6" xfId="4364" xr:uid="{00000000-0005-0000-0000-000017140000}"/>
    <cellStyle name="Monétaire 3 2 4 2 7" xfId="5078" xr:uid="{00000000-0005-0000-0000-000018140000}"/>
    <cellStyle name="Monétaire 3 2 4 2 8" xfId="5792" xr:uid="{00000000-0005-0000-0000-000019140000}"/>
    <cellStyle name="Monétaire 3 2 4 2 9" xfId="6506" xr:uid="{00000000-0005-0000-0000-00001A140000}"/>
    <cellStyle name="Monétaire 3 2 4 20" xfId="9876" xr:uid="{00000000-0005-0000-0000-00001B140000}"/>
    <cellStyle name="Monétaire 3 2 4 21" xfId="10590" xr:uid="{00000000-0005-0000-0000-00001C140000}"/>
    <cellStyle name="Monétaire 3 2 4 22" xfId="772" xr:uid="{00000000-0005-0000-0000-00001D140000}"/>
    <cellStyle name="Monétaire 3 2 4 3" xfId="350" xr:uid="{00000000-0005-0000-0000-00001E140000}"/>
    <cellStyle name="Monétaire 3 2 4 3 10" xfId="7312" xr:uid="{00000000-0005-0000-0000-00001F140000}"/>
    <cellStyle name="Monétaire 3 2 4 3 11" xfId="8026" xr:uid="{00000000-0005-0000-0000-000020140000}"/>
    <cellStyle name="Monétaire 3 2 4 3 12" xfId="8740" xr:uid="{00000000-0005-0000-0000-000021140000}"/>
    <cellStyle name="Monétaire 3 2 4 3 13" xfId="9454" xr:uid="{00000000-0005-0000-0000-000022140000}"/>
    <cellStyle name="Monétaire 3 2 4 3 14" xfId="10168" xr:uid="{00000000-0005-0000-0000-000023140000}"/>
    <cellStyle name="Monétaire 3 2 4 3 15" xfId="10882" xr:uid="{00000000-0005-0000-0000-000024140000}"/>
    <cellStyle name="Monétaire 3 2 4 3 16" xfId="948" xr:uid="{00000000-0005-0000-0000-000025140000}"/>
    <cellStyle name="Monétaire 3 2 4 3 2" xfId="1648" xr:uid="{00000000-0005-0000-0000-000026140000}"/>
    <cellStyle name="Monétaire 3 2 4 3 3" xfId="2356" xr:uid="{00000000-0005-0000-0000-000027140000}"/>
    <cellStyle name="Monétaire 3 2 4 3 4" xfId="3056" xr:uid="{00000000-0005-0000-0000-000028140000}"/>
    <cellStyle name="Monétaire 3 2 4 3 5" xfId="3756" xr:uid="{00000000-0005-0000-0000-000029140000}"/>
    <cellStyle name="Monétaire 3 2 4 3 6" xfId="4456" xr:uid="{00000000-0005-0000-0000-00002A140000}"/>
    <cellStyle name="Monétaire 3 2 4 3 7" xfId="5170" xr:uid="{00000000-0005-0000-0000-00002B140000}"/>
    <cellStyle name="Monétaire 3 2 4 3 8" xfId="5884" xr:uid="{00000000-0005-0000-0000-00002C140000}"/>
    <cellStyle name="Monétaire 3 2 4 3 9" xfId="6598" xr:uid="{00000000-0005-0000-0000-00002D140000}"/>
    <cellStyle name="Monétaire 3 2 4 4" xfId="450" xr:uid="{00000000-0005-0000-0000-00002E140000}"/>
    <cellStyle name="Monétaire 3 2 4 4 10" xfId="7412" xr:uid="{00000000-0005-0000-0000-00002F140000}"/>
    <cellStyle name="Monétaire 3 2 4 4 11" xfId="8126" xr:uid="{00000000-0005-0000-0000-000030140000}"/>
    <cellStyle name="Monétaire 3 2 4 4 12" xfId="8840" xr:uid="{00000000-0005-0000-0000-000031140000}"/>
    <cellStyle name="Monétaire 3 2 4 4 13" xfId="9554" xr:uid="{00000000-0005-0000-0000-000032140000}"/>
    <cellStyle name="Monétaire 3 2 4 4 14" xfId="10268" xr:uid="{00000000-0005-0000-0000-000033140000}"/>
    <cellStyle name="Monétaire 3 2 4 4 15" xfId="10982" xr:uid="{00000000-0005-0000-0000-000034140000}"/>
    <cellStyle name="Monétaire 3 2 4 4 16" xfId="1048" xr:uid="{00000000-0005-0000-0000-000035140000}"/>
    <cellStyle name="Monétaire 3 2 4 4 2" xfId="1748" xr:uid="{00000000-0005-0000-0000-000036140000}"/>
    <cellStyle name="Monétaire 3 2 4 4 3" xfId="2456" xr:uid="{00000000-0005-0000-0000-000037140000}"/>
    <cellStyle name="Monétaire 3 2 4 4 4" xfId="3156" xr:uid="{00000000-0005-0000-0000-000038140000}"/>
    <cellStyle name="Monétaire 3 2 4 4 5" xfId="3856" xr:uid="{00000000-0005-0000-0000-000039140000}"/>
    <cellStyle name="Monétaire 3 2 4 4 6" xfId="4556" xr:uid="{00000000-0005-0000-0000-00003A140000}"/>
    <cellStyle name="Monétaire 3 2 4 4 7" xfId="5270" xr:uid="{00000000-0005-0000-0000-00003B140000}"/>
    <cellStyle name="Monétaire 3 2 4 4 8" xfId="5984" xr:uid="{00000000-0005-0000-0000-00003C140000}"/>
    <cellStyle name="Monétaire 3 2 4 4 9" xfId="6698" xr:uid="{00000000-0005-0000-0000-00003D140000}"/>
    <cellStyle name="Monétaire 3 2 4 5" xfId="550" xr:uid="{00000000-0005-0000-0000-00003E140000}"/>
    <cellStyle name="Monétaire 3 2 4 5 10" xfId="7512" xr:uid="{00000000-0005-0000-0000-00003F140000}"/>
    <cellStyle name="Monétaire 3 2 4 5 11" xfId="8226" xr:uid="{00000000-0005-0000-0000-000040140000}"/>
    <cellStyle name="Monétaire 3 2 4 5 12" xfId="8940" xr:uid="{00000000-0005-0000-0000-000041140000}"/>
    <cellStyle name="Monétaire 3 2 4 5 13" xfId="9654" xr:uid="{00000000-0005-0000-0000-000042140000}"/>
    <cellStyle name="Monétaire 3 2 4 5 14" xfId="10368" xr:uid="{00000000-0005-0000-0000-000043140000}"/>
    <cellStyle name="Monétaire 3 2 4 5 15" xfId="11082" xr:uid="{00000000-0005-0000-0000-000044140000}"/>
    <cellStyle name="Monétaire 3 2 4 5 16" xfId="1148" xr:uid="{00000000-0005-0000-0000-000045140000}"/>
    <cellStyle name="Monétaire 3 2 4 5 2" xfId="1848" xr:uid="{00000000-0005-0000-0000-000046140000}"/>
    <cellStyle name="Monétaire 3 2 4 5 3" xfId="2556" xr:uid="{00000000-0005-0000-0000-000047140000}"/>
    <cellStyle name="Monétaire 3 2 4 5 4" xfId="3256" xr:uid="{00000000-0005-0000-0000-000048140000}"/>
    <cellStyle name="Monétaire 3 2 4 5 5" xfId="3956" xr:uid="{00000000-0005-0000-0000-000049140000}"/>
    <cellStyle name="Monétaire 3 2 4 5 6" xfId="4656" xr:uid="{00000000-0005-0000-0000-00004A140000}"/>
    <cellStyle name="Monétaire 3 2 4 5 7" xfId="5370" xr:uid="{00000000-0005-0000-0000-00004B140000}"/>
    <cellStyle name="Monétaire 3 2 4 5 8" xfId="6084" xr:uid="{00000000-0005-0000-0000-00004C140000}"/>
    <cellStyle name="Monétaire 3 2 4 5 9" xfId="6798" xr:uid="{00000000-0005-0000-0000-00004D140000}"/>
    <cellStyle name="Monétaire 3 2 4 6" xfId="650" xr:uid="{00000000-0005-0000-0000-00004E140000}"/>
    <cellStyle name="Monétaire 3 2 4 6 10" xfId="7612" xr:uid="{00000000-0005-0000-0000-00004F140000}"/>
    <cellStyle name="Monétaire 3 2 4 6 11" xfId="8326" xr:uid="{00000000-0005-0000-0000-000050140000}"/>
    <cellStyle name="Monétaire 3 2 4 6 12" xfId="9040" xr:uid="{00000000-0005-0000-0000-000051140000}"/>
    <cellStyle name="Monétaire 3 2 4 6 13" xfId="9754" xr:uid="{00000000-0005-0000-0000-000052140000}"/>
    <cellStyle name="Monétaire 3 2 4 6 14" xfId="10468" xr:uid="{00000000-0005-0000-0000-000053140000}"/>
    <cellStyle name="Monétaire 3 2 4 6 15" xfId="11182" xr:uid="{00000000-0005-0000-0000-000054140000}"/>
    <cellStyle name="Monétaire 3 2 4 6 16" xfId="1248" xr:uid="{00000000-0005-0000-0000-000055140000}"/>
    <cellStyle name="Monétaire 3 2 4 6 2" xfId="1948" xr:uid="{00000000-0005-0000-0000-000056140000}"/>
    <cellStyle name="Monétaire 3 2 4 6 3" xfId="2656" xr:uid="{00000000-0005-0000-0000-000057140000}"/>
    <cellStyle name="Monétaire 3 2 4 6 4" xfId="3356" xr:uid="{00000000-0005-0000-0000-000058140000}"/>
    <cellStyle name="Monétaire 3 2 4 6 5" xfId="4056" xr:uid="{00000000-0005-0000-0000-000059140000}"/>
    <cellStyle name="Monétaire 3 2 4 6 6" xfId="4756" xr:uid="{00000000-0005-0000-0000-00005A140000}"/>
    <cellStyle name="Monétaire 3 2 4 6 7" xfId="5470" xr:uid="{00000000-0005-0000-0000-00005B140000}"/>
    <cellStyle name="Monétaire 3 2 4 6 8" xfId="6184" xr:uid="{00000000-0005-0000-0000-00005C140000}"/>
    <cellStyle name="Monétaire 3 2 4 6 9" xfId="6898" xr:uid="{00000000-0005-0000-0000-00005D140000}"/>
    <cellStyle name="Monétaire 3 2 4 7" xfId="174" xr:uid="{00000000-0005-0000-0000-00005E140000}"/>
    <cellStyle name="Monétaire 3 2 4 7 10" xfId="7850" xr:uid="{00000000-0005-0000-0000-00005F140000}"/>
    <cellStyle name="Monétaire 3 2 4 7 11" xfId="8564" xr:uid="{00000000-0005-0000-0000-000060140000}"/>
    <cellStyle name="Monétaire 3 2 4 7 12" xfId="9278" xr:uid="{00000000-0005-0000-0000-000061140000}"/>
    <cellStyle name="Monétaire 3 2 4 7 13" xfId="9992" xr:uid="{00000000-0005-0000-0000-000062140000}"/>
    <cellStyle name="Monétaire 3 2 4 7 14" xfId="10706" xr:uid="{00000000-0005-0000-0000-000063140000}"/>
    <cellStyle name="Monétaire 3 2 4 7 15" xfId="1472" xr:uid="{00000000-0005-0000-0000-000064140000}"/>
    <cellStyle name="Monétaire 3 2 4 7 2" xfId="2180" xr:uid="{00000000-0005-0000-0000-000065140000}"/>
    <cellStyle name="Monétaire 3 2 4 7 3" xfId="2880" xr:uid="{00000000-0005-0000-0000-000066140000}"/>
    <cellStyle name="Monétaire 3 2 4 7 4" xfId="3580" xr:uid="{00000000-0005-0000-0000-000067140000}"/>
    <cellStyle name="Monétaire 3 2 4 7 5" xfId="4280" xr:uid="{00000000-0005-0000-0000-000068140000}"/>
    <cellStyle name="Monétaire 3 2 4 7 6" xfId="4994" xr:uid="{00000000-0005-0000-0000-000069140000}"/>
    <cellStyle name="Monétaire 3 2 4 7 7" xfId="5708" xr:uid="{00000000-0005-0000-0000-00006A140000}"/>
    <cellStyle name="Monétaire 3 2 4 7 8" xfId="6422" xr:uid="{00000000-0005-0000-0000-00006B140000}"/>
    <cellStyle name="Monétaire 3 2 4 7 9" xfId="7136" xr:uid="{00000000-0005-0000-0000-00006C140000}"/>
    <cellStyle name="Monétaire 3 2 4 8" xfId="1356" xr:uid="{00000000-0005-0000-0000-00006D140000}"/>
    <cellStyle name="Monétaire 3 2 4 9" xfId="2064" xr:uid="{00000000-0005-0000-0000-00006E140000}"/>
    <cellStyle name="Monétaire 3 2 5" xfId="30" xr:uid="{00000000-0005-0000-0000-00006F140000}"/>
    <cellStyle name="Monétaire 3 2 5 10" xfId="2736" xr:uid="{00000000-0005-0000-0000-000070140000}"/>
    <cellStyle name="Monétaire 3 2 5 11" xfId="3436" xr:uid="{00000000-0005-0000-0000-000071140000}"/>
    <cellStyle name="Monétaire 3 2 5 12" xfId="4136" xr:uid="{00000000-0005-0000-0000-000072140000}"/>
    <cellStyle name="Monétaire 3 2 5 13" xfId="4850" xr:uid="{00000000-0005-0000-0000-000073140000}"/>
    <cellStyle name="Monétaire 3 2 5 14" xfId="5564" xr:uid="{00000000-0005-0000-0000-000074140000}"/>
    <cellStyle name="Monétaire 3 2 5 15" xfId="6278" xr:uid="{00000000-0005-0000-0000-000075140000}"/>
    <cellStyle name="Monétaire 3 2 5 16" xfId="6992" xr:uid="{00000000-0005-0000-0000-000076140000}"/>
    <cellStyle name="Monétaire 3 2 5 17" xfId="7706" xr:uid="{00000000-0005-0000-0000-000077140000}"/>
    <cellStyle name="Monétaire 3 2 5 18" xfId="8420" xr:uid="{00000000-0005-0000-0000-000078140000}"/>
    <cellStyle name="Monétaire 3 2 5 19" xfId="9134" xr:uid="{00000000-0005-0000-0000-000079140000}"/>
    <cellStyle name="Monétaire 3 2 5 2" xfId="230" xr:uid="{00000000-0005-0000-0000-00007A140000}"/>
    <cellStyle name="Monétaire 3 2 5 2 10" xfId="7192" xr:uid="{00000000-0005-0000-0000-00007B140000}"/>
    <cellStyle name="Monétaire 3 2 5 2 11" xfId="7906" xr:uid="{00000000-0005-0000-0000-00007C140000}"/>
    <cellStyle name="Monétaire 3 2 5 2 12" xfId="8620" xr:uid="{00000000-0005-0000-0000-00007D140000}"/>
    <cellStyle name="Monétaire 3 2 5 2 13" xfId="9334" xr:uid="{00000000-0005-0000-0000-00007E140000}"/>
    <cellStyle name="Monétaire 3 2 5 2 14" xfId="10048" xr:uid="{00000000-0005-0000-0000-00007F140000}"/>
    <cellStyle name="Monétaire 3 2 5 2 15" xfId="10762" xr:uid="{00000000-0005-0000-0000-000080140000}"/>
    <cellStyle name="Monétaire 3 2 5 2 16" xfId="828" xr:uid="{00000000-0005-0000-0000-000081140000}"/>
    <cellStyle name="Monétaire 3 2 5 2 2" xfId="1528" xr:uid="{00000000-0005-0000-0000-000082140000}"/>
    <cellStyle name="Monétaire 3 2 5 2 3" xfId="2236" xr:uid="{00000000-0005-0000-0000-000083140000}"/>
    <cellStyle name="Monétaire 3 2 5 2 4" xfId="2936" xr:uid="{00000000-0005-0000-0000-000084140000}"/>
    <cellStyle name="Monétaire 3 2 5 2 5" xfId="3636" xr:uid="{00000000-0005-0000-0000-000085140000}"/>
    <cellStyle name="Monétaire 3 2 5 2 6" xfId="4336" xr:uid="{00000000-0005-0000-0000-000086140000}"/>
    <cellStyle name="Monétaire 3 2 5 2 7" xfId="5050" xr:uid="{00000000-0005-0000-0000-000087140000}"/>
    <cellStyle name="Monétaire 3 2 5 2 8" xfId="5764" xr:uid="{00000000-0005-0000-0000-000088140000}"/>
    <cellStyle name="Monétaire 3 2 5 2 9" xfId="6478" xr:uid="{00000000-0005-0000-0000-000089140000}"/>
    <cellStyle name="Monétaire 3 2 5 20" xfId="9848" xr:uid="{00000000-0005-0000-0000-00008A140000}"/>
    <cellStyle name="Monétaire 3 2 5 21" xfId="10562" xr:uid="{00000000-0005-0000-0000-00008B140000}"/>
    <cellStyle name="Monétaire 3 2 5 22" xfId="744" xr:uid="{00000000-0005-0000-0000-00008C140000}"/>
    <cellStyle name="Monétaire 3 2 5 3" xfId="322" xr:uid="{00000000-0005-0000-0000-00008D140000}"/>
    <cellStyle name="Monétaire 3 2 5 3 10" xfId="7284" xr:uid="{00000000-0005-0000-0000-00008E140000}"/>
    <cellStyle name="Monétaire 3 2 5 3 11" xfId="7998" xr:uid="{00000000-0005-0000-0000-00008F140000}"/>
    <cellStyle name="Monétaire 3 2 5 3 12" xfId="8712" xr:uid="{00000000-0005-0000-0000-000090140000}"/>
    <cellStyle name="Monétaire 3 2 5 3 13" xfId="9426" xr:uid="{00000000-0005-0000-0000-000091140000}"/>
    <cellStyle name="Monétaire 3 2 5 3 14" xfId="10140" xr:uid="{00000000-0005-0000-0000-000092140000}"/>
    <cellStyle name="Monétaire 3 2 5 3 15" xfId="10854" xr:uid="{00000000-0005-0000-0000-000093140000}"/>
    <cellStyle name="Monétaire 3 2 5 3 16" xfId="920" xr:uid="{00000000-0005-0000-0000-000094140000}"/>
    <cellStyle name="Monétaire 3 2 5 3 2" xfId="1620" xr:uid="{00000000-0005-0000-0000-000095140000}"/>
    <cellStyle name="Monétaire 3 2 5 3 3" xfId="2328" xr:uid="{00000000-0005-0000-0000-000096140000}"/>
    <cellStyle name="Monétaire 3 2 5 3 4" xfId="3028" xr:uid="{00000000-0005-0000-0000-000097140000}"/>
    <cellStyle name="Monétaire 3 2 5 3 5" xfId="3728" xr:uid="{00000000-0005-0000-0000-000098140000}"/>
    <cellStyle name="Monétaire 3 2 5 3 6" xfId="4428" xr:uid="{00000000-0005-0000-0000-000099140000}"/>
    <cellStyle name="Monétaire 3 2 5 3 7" xfId="5142" xr:uid="{00000000-0005-0000-0000-00009A140000}"/>
    <cellStyle name="Monétaire 3 2 5 3 8" xfId="5856" xr:uid="{00000000-0005-0000-0000-00009B140000}"/>
    <cellStyle name="Monétaire 3 2 5 3 9" xfId="6570" xr:uid="{00000000-0005-0000-0000-00009C140000}"/>
    <cellStyle name="Monétaire 3 2 5 4" xfId="422" xr:uid="{00000000-0005-0000-0000-00009D140000}"/>
    <cellStyle name="Monétaire 3 2 5 4 10" xfId="7384" xr:uid="{00000000-0005-0000-0000-00009E140000}"/>
    <cellStyle name="Monétaire 3 2 5 4 11" xfId="8098" xr:uid="{00000000-0005-0000-0000-00009F140000}"/>
    <cellStyle name="Monétaire 3 2 5 4 12" xfId="8812" xr:uid="{00000000-0005-0000-0000-0000A0140000}"/>
    <cellStyle name="Monétaire 3 2 5 4 13" xfId="9526" xr:uid="{00000000-0005-0000-0000-0000A1140000}"/>
    <cellStyle name="Monétaire 3 2 5 4 14" xfId="10240" xr:uid="{00000000-0005-0000-0000-0000A2140000}"/>
    <cellStyle name="Monétaire 3 2 5 4 15" xfId="10954" xr:uid="{00000000-0005-0000-0000-0000A3140000}"/>
    <cellStyle name="Monétaire 3 2 5 4 16" xfId="1020" xr:uid="{00000000-0005-0000-0000-0000A4140000}"/>
    <cellStyle name="Monétaire 3 2 5 4 2" xfId="1720" xr:uid="{00000000-0005-0000-0000-0000A5140000}"/>
    <cellStyle name="Monétaire 3 2 5 4 3" xfId="2428" xr:uid="{00000000-0005-0000-0000-0000A6140000}"/>
    <cellStyle name="Monétaire 3 2 5 4 4" xfId="3128" xr:uid="{00000000-0005-0000-0000-0000A7140000}"/>
    <cellStyle name="Monétaire 3 2 5 4 5" xfId="3828" xr:uid="{00000000-0005-0000-0000-0000A8140000}"/>
    <cellStyle name="Monétaire 3 2 5 4 6" xfId="4528" xr:uid="{00000000-0005-0000-0000-0000A9140000}"/>
    <cellStyle name="Monétaire 3 2 5 4 7" xfId="5242" xr:uid="{00000000-0005-0000-0000-0000AA140000}"/>
    <cellStyle name="Monétaire 3 2 5 4 8" xfId="5956" xr:uid="{00000000-0005-0000-0000-0000AB140000}"/>
    <cellStyle name="Monétaire 3 2 5 4 9" xfId="6670" xr:uid="{00000000-0005-0000-0000-0000AC140000}"/>
    <cellStyle name="Monétaire 3 2 5 5" xfId="522" xr:uid="{00000000-0005-0000-0000-0000AD140000}"/>
    <cellStyle name="Monétaire 3 2 5 5 10" xfId="7484" xr:uid="{00000000-0005-0000-0000-0000AE140000}"/>
    <cellStyle name="Monétaire 3 2 5 5 11" xfId="8198" xr:uid="{00000000-0005-0000-0000-0000AF140000}"/>
    <cellStyle name="Monétaire 3 2 5 5 12" xfId="8912" xr:uid="{00000000-0005-0000-0000-0000B0140000}"/>
    <cellStyle name="Monétaire 3 2 5 5 13" xfId="9626" xr:uid="{00000000-0005-0000-0000-0000B1140000}"/>
    <cellStyle name="Monétaire 3 2 5 5 14" xfId="10340" xr:uid="{00000000-0005-0000-0000-0000B2140000}"/>
    <cellStyle name="Monétaire 3 2 5 5 15" xfId="11054" xr:uid="{00000000-0005-0000-0000-0000B3140000}"/>
    <cellStyle name="Monétaire 3 2 5 5 16" xfId="1120" xr:uid="{00000000-0005-0000-0000-0000B4140000}"/>
    <cellStyle name="Monétaire 3 2 5 5 2" xfId="1820" xr:uid="{00000000-0005-0000-0000-0000B5140000}"/>
    <cellStyle name="Monétaire 3 2 5 5 3" xfId="2528" xr:uid="{00000000-0005-0000-0000-0000B6140000}"/>
    <cellStyle name="Monétaire 3 2 5 5 4" xfId="3228" xr:uid="{00000000-0005-0000-0000-0000B7140000}"/>
    <cellStyle name="Monétaire 3 2 5 5 5" xfId="3928" xr:uid="{00000000-0005-0000-0000-0000B8140000}"/>
    <cellStyle name="Monétaire 3 2 5 5 6" xfId="4628" xr:uid="{00000000-0005-0000-0000-0000B9140000}"/>
    <cellStyle name="Monétaire 3 2 5 5 7" xfId="5342" xr:uid="{00000000-0005-0000-0000-0000BA140000}"/>
    <cellStyle name="Monétaire 3 2 5 5 8" xfId="6056" xr:uid="{00000000-0005-0000-0000-0000BB140000}"/>
    <cellStyle name="Monétaire 3 2 5 5 9" xfId="6770" xr:uid="{00000000-0005-0000-0000-0000BC140000}"/>
    <cellStyle name="Monétaire 3 2 5 6" xfId="622" xr:uid="{00000000-0005-0000-0000-0000BD140000}"/>
    <cellStyle name="Monétaire 3 2 5 6 10" xfId="7584" xr:uid="{00000000-0005-0000-0000-0000BE140000}"/>
    <cellStyle name="Monétaire 3 2 5 6 11" xfId="8298" xr:uid="{00000000-0005-0000-0000-0000BF140000}"/>
    <cellStyle name="Monétaire 3 2 5 6 12" xfId="9012" xr:uid="{00000000-0005-0000-0000-0000C0140000}"/>
    <cellStyle name="Monétaire 3 2 5 6 13" xfId="9726" xr:uid="{00000000-0005-0000-0000-0000C1140000}"/>
    <cellStyle name="Monétaire 3 2 5 6 14" xfId="10440" xr:uid="{00000000-0005-0000-0000-0000C2140000}"/>
    <cellStyle name="Monétaire 3 2 5 6 15" xfId="11154" xr:uid="{00000000-0005-0000-0000-0000C3140000}"/>
    <cellStyle name="Monétaire 3 2 5 6 16" xfId="1220" xr:uid="{00000000-0005-0000-0000-0000C4140000}"/>
    <cellStyle name="Monétaire 3 2 5 6 2" xfId="1920" xr:uid="{00000000-0005-0000-0000-0000C5140000}"/>
    <cellStyle name="Monétaire 3 2 5 6 3" xfId="2628" xr:uid="{00000000-0005-0000-0000-0000C6140000}"/>
    <cellStyle name="Monétaire 3 2 5 6 4" xfId="3328" xr:uid="{00000000-0005-0000-0000-0000C7140000}"/>
    <cellStyle name="Monétaire 3 2 5 6 5" xfId="4028" xr:uid="{00000000-0005-0000-0000-0000C8140000}"/>
    <cellStyle name="Monétaire 3 2 5 6 6" xfId="4728" xr:uid="{00000000-0005-0000-0000-0000C9140000}"/>
    <cellStyle name="Monétaire 3 2 5 6 7" xfId="5442" xr:uid="{00000000-0005-0000-0000-0000CA140000}"/>
    <cellStyle name="Monétaire 3 2 5 6 8" xfId="6156" xr:uid="{00000000-0005-0000-0000-0000CB140000}"/>
    <cellStyle name="Monétaire 3 2 5 6 9" xfId="6870" xr:uid="{00000000-0005-0000-0000-0000CC140000}"/>
    <cellStyle name="Monétaire 3 2 5 7" xfId="146" xr:uid="{00000000-0005-0000-0000-0000CD140000}"/>
    <cellStyle name="Monétaire 3 2 5 7 10" xfId="7822" xr:uid="{00000000-0005-0000-0000-0000CE140000}"/>
    <cellStyle name="Monétaire 3 2 5 7 11" xfId="8536" xr:uid="{00000000-0005-0000-0000-0000CF140000}"/>
    <cellStyle name="Monétaire 3 2 5 7 12" xfId="9250" xr:uid="{00000000-0005-0000-0000-0000D0140000}"/>
    <cellStyle name="Monétaire 3 2 5 7 13" xfId="9964" xr:uid="{00000000-0005-0000-0000-0000D1140000}"/>
    <cellStyle name="Monétaire 3 2 5 7 14" xfId="10678" xr:uid="{00000000-0005-0000-0000-0000D2140000}"/>
    <cellStyle name="Monétaire 3 2 5 7 15" xfId="1444" xr:uid="{00000000-0005-0000-0000-0000D3140000}"/>
    <cellStyle name="Monétaire 3 2 5 7 2" xfId="2152" xr:uid="{00000000-0005-0000-0000-0000D4140000}"/>
    <cellStyle name="Monétaire 3 2 5 7 3" xfId="2852" xr:uid="{00000000-0005-0000-0000-0000D5140000}"/>
    <cellStyle name="Monétaire 3 2 5 7 4" xfId="3552" xr:uid="{00000000-0005-0000-0000-0000D6140000}"/>
    <cellStyle name="Monétaire 3 2 5 7 5" xfId="4252" xr:uid="{00000000-0005-0000-0000-0000D7140000}"/>
    <cellStyle name="Monétaire 3 2 5 7 6" xfId="4966" xr:uid="{00000000-0005-0000-0000-0000D8140000}"/>
    <cellStyle name="Monétaire 3 2 5 7 7" xfId="5680" xr:uid="{00000000-0005-0000-0000-0000D9140000}"/>
    <cellStyle name="Monétaire 3 2 5 7 8" xfId="6394" xr:uid="{00000000-0005-0000-0000-0000DA140000}"/>
    <cellStyle name="Monétaire 3 2 5 7 9" xfId="7108" xr:uid="{00000000-0005-0000-0000-0000DB140000}"/>
    <cellStyle name="Monétaire 3 2 5 8" xfId="1328" xr:uid="{00000000-0005-0000-0000-0000DC140000}"/>
    <cellStyle name="Monétaire 3 2 5 9" xfId="2036" xr:uid="{00000000-0005-0000-0000-0000DD140000}"/>
    <cellStyle name="Monétaire 3 2 6" xfId="96" xr:uid="{00000000-0005-0000-0000-0000DE140000}"/>
    <cellStyle name="Monétaire 3 2 6 10" xfId="3502" xr:uid="{00000000-0005-0000-0000-0000DF140000}"/>
    <cellStyle name="Monétaire 3 2 6 11" xfId="4202" xr:uid="{00000000-0005-0000-0000-0000E0140000}"/>
    <cellStyle name="Monétaire 3 2 6 12" xfId="4916" xr:uid="{00000000-0005-0000-0000-0000E1140000}"/>
    <cellStyle name="Monétaire 3 2 6 13" xfId="5630" xr:uid="{00000000-0005-0000-0000-0000E2140000}"/>
    <cellStyle name="Monétaire 3 2 6 14" xfId="6344" xr:uid="{00000000-0005-0000-0000-0000E3140000}"/>
    <cellStyle name="Monétaire 3 2 6 15" xfId="7058" xr:uid="{00000000-0005-0000-0000-0000E4140000}"/>
    <cellStyle name="Monétaire 3 2 6 16" xfId="7772" xr:uid="{00000000-0005-0000-0000-0000E5140000}"/>
    <cellStyle name="Monétaire 3 2 6 17" xfId="8486" xr:uid="{00000000-0005-0000-0000-0000E6140000}"/>
    <cellStyle name="Monétaire 3 2 6 18" xfId="9200" xr:uid="{00000000-0005-0000-0000-0000E7140000}"/>
    <cellStyle name="Monétaire 3 2 6 19" xfId="9914" xr:uid="{00000000-0005-0000-0000-0000E8140000}"/>
    <cellStyle name="Monétaire 3 2 6 2" xfId="388" xr:uid="{00000000-0005-0000-0000-0000E9140000}"/>
    <cellStyle name="Monétaire 3 2 6 2 10" xfId="7350" xr:uid="{00000000-0005-0000-0000-0000EA140000}"/>
    <cellStyle name="Monétaire 3 2 6 2 11" xfId="8064" xr:uid="{00000000-0005-0000-0000-0000EB140000}"/>
    <cellStyle name="Monétaire 3 2 6 2 12" xfId="8778" xr:uid="{00000000-0005-0000-0000-0000EC140000}"/>
    <cellStyle name="Monétaire 3 2 6 2 13" xfId="9492" xr:uid="{00000000-0005-0000-0000-0000ED140000}"/>
    <cellStyle name="Monétaire 3 2 6 2 14" xfId="10206" xr:uid="{00000000-0005-0000-0000-0000EE140000}"/>
    <cellStyle name="Monétaire 3 2 6 2 15" xfId="10920" xr:uid="{00000000-0005-0000-0000-0000EF140000}"/>
    <cellStyle name="Monétaire 3 2 6 2 16" xfId="986" xr:uid="{00000000-0005-0000-0000-0000F0140000}"/>
    <cellStyle name="Monétaire 3 2 6 2 2" xfId="1686" xr:uid="{00000000-0005-0000-0000-0000F1140000}"/>
    <cellStyle name="Monétaire 3 2 6 2 3" xfId="2394" xr:uid="{00000000-0005-0000-0000-0000F2140000}"/>
    <cellStyle name="Monétaire 3 2 6 2 4" xfId="3094" xr:uid="{00000000-0005-0000-0000-0000F3140000}"/>
    <cellStyle name="Monétaire 3 2 6 2 5" xfId="3794" xr:uid="{00000000-0005-0000-0000-0000F4140000}"/>
    <cellStyle name="Monétaire 3 2 6 2 6" xfId="4494" xr:uid="{00000000-0005-0000-0000-0000F5140000}"/>
    <cellStyle name="Monétaire 3 2 6 2 7" xfId="5208" xr:uid="{00000000-0005-0000-0000-0000F6140000}"/>
    <cellStyle name="Monétaire 3 2 6 2 8" xfId="5922" xr:uid="{00000000-0005-0000-0000-0000F7140000}"/>
    <cellStyle name="Monétaire 3 2 6 2 9" xfId="6636" xr:uid="{00000000-0005-0000-0000-0000F8140000}"/>
    <cellStyle name="Monétaire 3 2 6 20" xfId="10628" xr:uid="{00000000-0005-0000-0000-0000F9140000}"/>
    <cellStyle name="Monétaire 3 2 6 21" xfId="894" xr:uid="{00000000-0005-0000-0000-0000FA140000}"/>
    <cellStyle name="Monétaire 3 2 6 3" xfId="488" xr:uid="{00000000-0005-0000-0000-0000FB140000}"/>
    <cellStyle name="Monétaire 3 2 6 3 10" xfId="7450" xr:uid="{00000000-0005-0000-0000-0000FC140000}"/>
    <cellStyle name="Monétaire 3 2 6 3 11" xfId="8164" xr:uid="{00000000-0005-0000-0000-0000FD140000}"/>
    <cellStyle name="Monétaire 3 2 6 3 12" xfId="8878" xr:uid="{00000000-0005-0000-0000-0000FE140000}"/>
    <cellStyle name="Monétaire 3 2 6 3 13" xfId="9592" xr:uid="{00000000-0005-0000-0000-0000FF140000}"/>
    <cellStyle name="Monétaire 3 2 6 3 14" xfId="10306" xr:uid="{00000000-0005-0000-0000-000000150000}"/>
    <cellStyle name="Monétaire 3 2 6 3 15" xfId="11020" xr:uid="{00000000-0005-0000-0000-000001150000}"/>
    <cellStyle name="Monétaire 3 2 6 3 16" xfId="1086" xr:uid="{00000000-0005-0000-0000-000002150000}"/>
    <cellStyle name="Monétaire 3 2 6 3 2" xfId="1786" xr:uid="{00000000-0005-0000-0000-000003150000}"/>
    <cellStyle name="Monétaire 3 2 6 3 3" xfId="2494" xr:uid="{00000000-0005-0000-0000-000004150000}"/>
    <cellStyle name="Monétaire 3 2 6 3 4" xfId="3194" xr:uid="{00000000-0005-0000-0000-000005150000}"/>
    <cellStyle name="Monétaire 3 2 6 3 5" xfId="3894" xr:uid="{00000000-0005-0000-0000-000006150000}"/>
    <cellStyle name="Monétaire 3 2 6 3 6" xfId="4594" xr:uid="{00000000-0005-0000-0000-000007150000}"/>
    <cellStyle name="Monétaire 3 2 6 3 7" xfId="5308" xr:uid="{00000000-0005-0000-0000-000008150000}"/>
    <cellStyle name="Monétaire 3 2 6 3 8" xfId="6022" xr:uid="{00000000-0005-0000-0000-000009150000}"/>
    <cellStyle name="Monétaire 3 2 6 3 9" xfId="6736" xr:uid="{00000000-0005-0000-0000-00000A150000}"/>
    <cellStyle name="Monétaire 3 2 6 4" xfId="588" xr:uid="{00000000-0005-0000-0000-00000B150000}"/>
    <cellStyle name="Monétaire 3 2 6 4 10" xfId="7550" xr:uid="{00000000-0005-0000-0000-00000C150000}"/>
    <cellStyle name="Monétaire 3 2 6 4 11" xfId="8264" xr:uid="{00000000-0005-0000-0000-00000D150000}"/>
    <cellStyle name="Monétaire 3 2 6 4 12" xfId="8978" xr:uid="{00000000-0005-0000-0000-00000E150000}"/>
    <cellStyle name="Monétaire 3 2 6 4 13" xfId="9692" xr:uid="{00000000-0005-0000-0000-00000F150000}"/>
    <cellStyle name="Monétaire 3 2 6 4 14" xfId="10406" xr:uid="{00000000-0005-0000-0000-000010150000}"/>
    <cellStyle name="Monétaire 3 2 6 4 15" xfId="11120" xr:uid="{00000000-0005-0000-0000-000011150000}"/>
    <cellStyle name="Monétaire 3 2 6 4 16" xfId="1186" xr:uid="{00000000-0005-0000-0000-000012150000}"/>
    <cellStyle name="Monétaire 3 2 6 4 2" xfId="1886" xr:uid="{00000000-0005-0000-0000-000013150000}"/>
    <cellStyle name="Monétaire 3 2 6 4 3" xfId="2594" xr:uid="{00000000-0005-0000-0000-000014150000}"/>
    <cellStyle name="Monétaire 3 2 6 4 4" xfId="3294" xr:uid="{00000000-0005-0000-0000-000015150000}"/>
    <cellStyle name="Monétaire 3 2 6 4 5" xfId="3994" xr:uid="{00000000-0005-0000-0000-000016150000}"/>
    <cellStyle name="Monétaire 3 2 6 4 6" xfId="4694" xr:uid="{00000000-0005-0000-0000-000017150000}"/>
    <cellStyle name="Monétaire 3 2 6 4 7" xfId="5408" xr:uid="{00000000-0005-0000-0000-000018150000}"/>
    <cellStyle name="Monétaire 3 2 6 4 8" xfId="6122" xr:uid="{00000000-0005-0000-0000-000019150000}"/>
    <cellStyle name="Monétaire 3 2 6 4 9" xfId="6836" xr:uid="{00000000-0005-0000-0000-00001A150000}"/>
    <cellStyle name="Monétaire 3 2 6 5" xfId="688" xr:uid="{00000000-0005-0000-0000-00001B150000}"/>
    <cellStyle name="Monétaire 3 2 6 5 10" xfId="7650" xr:uid="{00000000-0005-0000-0000-00001C150000}"/>
    <cellStyle name="Monétaire 3 2 6 5 11" xfId="8364" xr:uid="{00000000-0005-0000-0000-00001D150000}"/>
    <cellStyle name="Monétaire 3 2 6 5 12" xfId="9078" xr:uid="{00000000-0005-0000-0000-00001E150000}"/>
    <cellStyle name="Monétaire 3 2 6 5 13" xfId="9792" xr:uid="{00000000-0005-0000-0000-00001F150000}"/>
    <cellStyle name="Monétaire 3 2 6 5 14" xfId="10506" xr:uid="{00000000-0005-0000-0000-000020150000}"/>
    <cellStyle name="Monétaire 3 2 6 5 15" xfId="11220" xr:uid="{00000000-0005-0000-0000-000021150000}"/>
    <cellStyle name="Monétaire 3 2 6 5 16" xfId="1286" xr:uid="{00000000-0005-0000-0000-000022150000}"/>
    <cellStyle name="Monétaire 3 2 6 5 2" xfId="1986" xr:uid="{00000000-0005-0000-0000-000023150000}"/>
    <cellStyle name="Monétaire 3 2 6 5 3" xfId="2694" xr:uid="{00000000-0005-0000-0000-000024150000}"/>
    <cellStyle name="Monétaire 3 2 6 5 4" xfId="3394" xr:uid="{00000000-0005-0000-0000-000025150000}"/>
    <cellStyle name="Monétaire 3 2 6 5 5" xfId="4094" xr:uid="{00000000-0005-0000-0000-000026150000}"/>
    <cellStyle name="Monétaire 3 2 6 5 6" xfId="4794" xr:uid="{00000000-0005-0000-0000-000027150000}"/>
    <cellStyle name="Monétaire 3 2 6 5 7" xfId="5508" xr:uid="{00000000-0005-0000-0000-000028150000}"/>
    <cellStyle name="Monétaire 3 2 6 5 8" xfId="6222" xr:uid="{00000000-0005-0000-0000-000029150000}"/>
    <cellStyle name="Monétaire 3 2 6 5 9" xfId="6936" xr:uid="{00000000-0005-0000-0000-00002A150000}"/>
    <cellStyle name="Monétaire 3 2 6 6" xfId="296" xr:uid="{00000000-0005-0000-0000-00002B150000}"/>
    <cellStyle name="Monétaire 3 2 6 6 10" xfId="7972" xr:uid="{00000000-0005-0000-0000-00002C150000}"/>
    <cellStyle name="Monétaire 3 2 6 6 11" xfId="8686" xr:uid="{00000000-0005-0000-0000-00002D150000}"/>
    <cellStyle name="Monétaire 3 2 6 6 12" xfId="9400" xr:uid="{00000000-0005-0000-0000-00002E150000}"/>
    <cellStyle name="Monétaire 3 2 6 6 13" xfId="10114" xr:uid="{00000000-0005-0000-0000-00002F150000}"/>
    <cellStyle name="Monétaire 3 2 6 6 14" xfId="10828" xr:uid="{00000000-0005-0000-0000-000030150000}"/>
    <cellStyle name="Monétaire 3 2 6 6 15" xfId="1594" xr:uid="{00000000-0005-0000-0000-000031150000}"/>
    <cellStyle name="Monétaire 3 2 6 6 2" xfId="2302" xr:uid="{00000000-0005-0000-0000-000032150000}"/>
    <cellStyle name="Monétaire 3 2 6 6 3" xfId="3002" xr:uid="{00000000-0005-0000-0000-000033150000}"/>
    <cellStyle name="Monétaire 3 2 6 6 4" xfId="3702" xr:uid="{00000000-0005-0000-0000-000034150000}"/>
    <cellStyle name="Monétaire 3 2 6 6 5" xfId="4402" xr:uid="{00000000-0005-0000-0000-000035150000}"/>
    <cellStyle name="Monétaire 3 2 6 6 6" xfId="5116" xr:uid="{00000000-0005-0000-0000-000036150000}"/>
    <cellStyle name="Monétaire 3 2 6 6 7" xfId="5830" xr:uid="{00000000-0005-0000-0000-000037150000}"/>
    <cellStyle name="Monétaire 3 2 6 6 8" xfId="6544" xr:uid="{00000000-0005-0000-0000-000038150000}"/>
    <cellStyle name="Monétaire 3 2 6 6 9" xfId="7258" xr:uid="{00000000-0005-0000-0000-000039150000}"/>
    <cellStyle name="Monétaire 3 2 6 7" xfId="1394" xr:uid="{00000000-0005-0000-0000-00003A150000}"/>
    <cellStyle name="Monétaire 3 2 6 8" xfId="2102" xr:uid="{00000000-0005-0000-0000-00003B150000}"/>
    <cellStyle name="Monétaire 3 2 6 9" xfId="2802" xr:uid="{00000000-0005-0000-0000-00003C150000}"/>
    <cellStyle name="Monétaire 3 2 7" xfId="104" xr:uid="{00000000-0005-0000-0000-00003D150000}"/>
    <cellStyle name="Monétaire 3 2 7 10" xfId="3510" xr:uid="{00000000-0005-0000-0000-00003E150000}"/>
    <cellStyle name="Monétaire 3 2 7 11" xfId="4210" xr:uid="{00000000-0005-0000-0000-00003F150000}"/>
    <cellStyle name="Monétaire 3 2 7 12" xfId="4924" xr:uid="{00000000-0005-0000-0000-000040150000}"/>
    <cellStyle name="Monétaire 3 2 7 13" xfId="5638" xr:uid="{00000000-0005-0000-0000-000041150000}"/>
    <cellStyle name="Monétaire 3 2 7 14" xfId="6352" xr:uid="{00000000-0005-0000-0000-000042150000}"/>
    <cellStyle name="Monétaire 3 2 7 15" xfId="7066" xr:uid="{00000000-0005-0000-0000-000043150000}"/>
    <cellStyle name="Monétaire 3 2 7 16" xfId="7780" xr:uid="{00000000-0005-0000-0000-000044150000}"/>
    <cellStyle name="Monétaire 3 2 7 17" xfId="8494" xr:uid="{00000000-0005-0000-0000-000045150000}"/>
    <cellStyle name="Monétaire 3 2 7 18" xfId="9208" xr:uid="{00000000-0005-0000-0000-000046150000}"/>
    <cellStyle name="Monétaire 3 2 7 19" xfId="9922" xr:uid="{00000000-0005-0000-0000-000047150000}"/>
    <cellStyle name="Monétaire 3 2 7 2" xfId="396" xr:uid="{00000000-0005-0000-0000-000048150000}"/>
    <cellStyle name="Monétaire 3 2 7 2 10" xfId="7358" xr:uid="{00000000-0005-0000-0000-000049150000}"/>
    <cellStyle name="Monétaire 3 2 7 2 11" xfId="8072" xr:uid="{00000000-0005-0000-0000-00004A150000}"/>
    <cellStyle name="Monétaire 3 2 7 2 12" xfId="8786" xr:uid="{00000000-0005-0000-0000-00004B150000}"/>
    <cellStyle name="Monétaire 3 2 7 2 13" xfId="9500" xr:uid="{00000000-0005-0000-0000-00004C150000}"/>
    <cellStyle name="Monétaire 3 2 7 2 14" xfId="10214" xr:uid="{00000000-0005-0000-0000-00004D150000}"/>
    <cellStyle name="Monétaire 3 2 7 2 15" xfId="10928" xr:uid="{00000000-0005-0000-0000-00004E150000}"/>
    <cellStyle name="Monétaire 3 2 7 2 16" xfId="994" xr:uid="{00000000-0005-0000-0000-00004F150000}"/>
    <cellStyle name="Monétaire 3 2 7 2 2" xfId="1694" xr:uid="{00000000-0005-0000-0000-000050150000}"/>
    <cellStyle name="Monétaire 3 2 7 2 3" xfId="2402" xr:uid="{00000000-0005-0000-0000-000051150000}"/>
    <cellStyle name="Monétaire 3 2 7 2 4" xfId="3102" xr:uid="{00000000-0005-0000-0000-000052150000}"/>
    <cellStyle name="Monétaire 3 2 7 2 5" xfId="3802" xr:uid="{00000000-0005-0000-0000-000053150000}"/>
    <cellStyle name="Monétaire 3 2 7 2 6" xfId="4502" xr:uid="{00000000-0005-0000-0000-000054150000}"/>
    <cellStyle name="Monétaire 3 2 7 2 7" xfId="5216" xr:uid="{00000000-0005-0000-0000-000055150000}"/>
    <cellStyle name="Monétaire 3 2 7 2 8" xfId="5930" xr:uid="{00000000-0005-0000-0000-000056150000}"/>
    <cellStyle name="Monétaire 3 2 7 2 9" xfId="6644" xr:uid="{00000000-0005-0000-0000-000057150000}"/>
    <cellStyle name="Monétaire 3 2 7 20" xfId="10636" xr:uid="{00000000-0005-0000-0000-000058150000}"/>
    <cellStyle name="Monétaire 3 2 7 21" xfId="810" xr:uid="{00000000-0005-0000-0000-000059150000}"/>
    <cellStyle name="Monétaire 3 2 7 3" xfId="496" xr:uid="{00000000-0005-0000-0000-00005A150000}"/>
    <cellStyle name="Monétaire 3 2 7 3 10" xfId="7458" xr:uid="{00000000-0005-0000-0000-00005B150000}"/>
    <cellStyle name="Monétaire 3 2 7 3 11" xfId="8172" xr:uid="{00000000-0005-0000-0000-00005C150000}"/>
    <cellStyle name="Monétaire 3 2 7 3 12" xfId="8886" xr:uid="{00000000-0005-0000-0000-00005D150000}"/>
    <cellStyle name="Monétaire 3 2 7 3 13" xfId="9600" xr:uid="{00000000-0005-0000-0000-00005E150000}"/>
    <cellStyle name="Monétaire 3 2 7 3 14" xfId="10314" xr:uid="{00000000-0005-0000-0000-00005F150000}"/>
    <cellStyle name="Monétaire 3 2 7 3 15" xfId="11028" xr:uid="{00000000-0005-0000-0000-000060150000}"/>
    <cellStyle name="Monétaire 3 2 7 3 16" xfId="1094" xr:uid="{00000000-0005-0000-0000-000061150000}"/>
    <cellStyle name="Monétaire 3 2 7 3 2" xfId="1794" xr:uid="{00000000-0005-0000-0000-000062150000}"/>
    <cellStyle name="Monétaire 3 2 7 3 3" xfId="2502" xr:uid="{00000000-0005-0000-0000-000063150000}"/>
    <cellStyle name="Monétaire 3 2 7 3 4" xfId="3202" xr:uid="{00000000-0005-0000-0000-000064150000}"/>
    <cellStyle name="Monétaire 3 2 7 3 5" xfId="3902" xr:uid="{00000000-0005-0000-0000-000065150000}"/>
    <cellStyle name="Monétaire 3 2 7 3 6" xfId="4602" xr:uid="{00000000-0005-0000-0000-000066150000}"/>
    <cellStyle name="Monétaire 3 2 7 3 7" xfId="5316" xr:uid="{00000000-0005-0000-0000-000067150000}"/>
    <cellStyle name="Monétaire 3 2 7 3 8" xfId="6030" xr:uid="{00000000-0005-0000-0000-000068150000}"/>
    <cellStyle name="Monétaire 3 2 7 3 9" xfId="6744" xr:uid="{00000000-0005-0000-0000-000069150000}"/>
    <cellStyle name="Monétaire 3 2 7 4" xfId="596" xr:uid="{00000000-0005-0000-0000-00006A150000}"/>
    <cellStyle name="Monétaire 3 2 7 4 10" xfId="7558" xr:uid="{00000000-0005-0000-0000-00006B150000}"/>
    <cellStyle name="Monétaire 3 2 7 4 11" xfId="8272" xr:uid="{00000000-0005-0000-0000-00006C150000}"/>
    <cellStyle name="Monétaire 3 2 7 4 12" xfId="8986" xr:uid="{00000000-0005-0000-0000-00006D150000}"/>
    <cellStyle name="Monétaire 3 2 7 4 13" xfId="9700" xr:uid="{00000000-0005-0000-0000-00006E150000}"/>
    <cellStyle name="Monétaire 3 2 7 4 14" xfId="10414" xr:uid="{00000000-0005-0000-0000-00006F150000}"/>
    <cellStyle name="Monétaire 3 2 7 4 15" xfId="11128" xr:uid="{00000000-0005-0000-0000-000070150000}"/>
    <cellStyle name="Monétaire 3 2 7 4 16" xfId="1194" xr:uid="{00000000-0005-0000-0000-000071150000}"/>
    <cellStyle name="Monétaire 3 2 7 4 2" xfId="1894" xr:uid="{00000000-0005-0000-0000-000072150000}"/>
    <cellStyle name="Monétaire 3 2 7 4 3" xfId="2602" xr:uid="{00000000-0005-0000-0000-000073150000}"/>
    <cellStyle name="Monétaire 3 2 7 4 4" xfId="3302" xr:uid="{00000000-0005-0000-0000-000074150000}"/>
    <cellStyle name="Monétaire 3 2 7 4 5" xfId="4002" xr:uid="{00000000-0005-0000-0000-000075150000}"/>
    <cellStyle name="Monétaire 3 2 7 4 6" xfId="4702" xr:uid="{00000000-0005-0000-0000-000076150000}"/>
    <cellStyle name="Monétaire 3 2 7 4 7" xfId="5416" xr:uid="{00000000-0005-0000-0000-000077150000}"/>
    <cellStyle name="Monétaire 3 2 7 4 8" xfId="6130" xr:uid="{00000000-0005-0000-0000-000078150000}"/>
    <cellStyle name="Monétaire 3 2 7 4 9" xfId="6844" xr:uid="{00000000-0005-0000-0000-000079150000}"/>
    <cellStyle name="Monétaire 3 2 7 5" xfId="696" xr:uid="{00000000-0005-0000-0000-00007A150000}"/>
    <cellStyle name="Monétaire 3 2 7 5 10" xfId="7658" xr:uid="{00000000-0005-0000-0000-00007B150000}"/>
    <cellStyle name="Monétaire 3 2 7 5 11" xfId="8372" xr:uid="{00000000-0005-0000-0000-00007C150000}"/>
    <cellStyle name="Monétaire 3 2 7 5 12" xfId="9086" xr:uid="{00000000-0005-0000-0000-00007D150000}"/>
    <cellStyle name="Monétaire 3 2 7 5 13" xfId="9800" xr:uid="{00000000-0005-0000-0000-00007E150000}"/>
    <cellStyle name="Monétaire 3 2 7 5 14" xfId="10514" xr:uid="{00000000-0005-0000-0000-00007F150000}"/>
    <cellStyle name="Monétaire 3 2 7 5 15" xfId="11228" xr:uid="{00000000-0005-0000-0000-000080150000}"/>
    <cellStyle name="Monétaire 3 2 7 5 16" xfId="1294" xr:uid="{00000000-0005-0000-0000-000081150000}"/>
    <cellStyle name="Monétaire 3 2 7 5 2" xfId="1994" xr:uid="{00000000-0005-0000-0000-000082150000}"/>
    <cellStyle name="Monétaire 3 2 7 5 3" xfId="2702" xr:uid="{00000000-0005-0000-0000-000083150000}"/>
    <cellStyle name="Monétaire 3 2 7 5 4" xfId="3402" xr:uid="{00000000-0005-0000-0000-000084150000}"/>
    <cellStyle name="Monétaire 3 2 7 5 5" xfId="4102" xr:uid="{00000000-0005-0000-0000-000085150000}"/>
    <cellStyle name="Monétaire 3 2 7 5 6" xfId="4802" xr:uid="{00000000-0005-0000-0000-000086150000}"/>
    <cellStyle name="Monétaire 3 2 7 5 7" xfId="5516" xr:uid="{00000000-0005-0000-0000-000087150000}"/>
    <cellStyle name="Monétaire 3 2 7 5 8" xfId="6230" xr:uid="{00000000-0005-0000-0000-000088150000}"/>
    <cellStyle name="Monétaire 3 2 7 5 9" xfId="6944" xr:uid="{00000000-0005-0000-0000-000089150000}"/>
    <cellStyle name="Monétaire 3 2 7 6" xfId="212" xr:uid="{00000000-0005-0000-0000-00008A150000}"/>
    <cellStyle name="Monétaire 3 2 7 6 10" xfId="7888" xr:uid="{00000000-0005-0000-0000-00008B150000}"/>
    <cellStyle name="Monétaire 3 2 7 6 11" xfId="8602" xr:uid="{00000000-0005-0000-0000-00008C150000}"/>
    <cellStyle name="Monétaire 3 2 7 6 12" xfId="9316" xr:uid="{00000000-0005-0000-0000-00008D150000}"/>
    <cellStyle name="Monétaire 3 2 7 6 13" xfId="10030" xr:uid="{00000000-0005-0000-0000-00008E150000}"/>
    <cellStyle name="Monétaire 3 2 7 6 14" xfId="10744" xr:uid="{00000000-0005-0000-0000-00008F150000}"/>
    <cellStyle name="Monétaire 3 2 7 6 15" xfId="1510" xr:uid="{00000000-0005-0000-0000-000090150000}"/>
    <cellStyle name="Monétaire 3 2 7 6 2" xfId="2218" xr:uid="{00000000-0005-0000-0000-000091150000}"/>
    <cellStyle name="Monétaire 3 2 7 6 3" xfId="2918" xr:uid="{00000000-0005-0000-0000-000092150000}"/>
    <cellStyle name="Monétaire 3 2 7 6 4" xfId="3618" xr:uid="{00000000-0005-0000-0000-000093150000}"/>
    <cellStyle name="Monétaire 3 2 7 6 5" xfId="4318" xr:uid="{00000000-0005-0000-0000-000094150000}"/>
    <cellStyle name="Monétaire 3 2 7 6 6" xfId="5032" xr:uid="{00000000-0005-0000-0000-000095150000}"/>
    <cellStyle name="Monétaire 3 2 7 6 7" xfId="5746" xr:uid="{00000000-0005-0000-0000-000096150000}"/>
    <cellStyle name="Monétaire 3 2 7 6 8" xfId="6460" xr:uid="{00000000-0005-0000-0000-000097150000}"/>
    <cellStyle name="Monétaire 3 2 7 6 9" xfId="7174" xr:uid="{00000000-0005-0000-0000-000098150000}"/>
    <cellStyle name="Monétaire 3 2 7 7" xfId="1402" xr:uid="{00000000-0005-0000-0000-000099150000}"/>
    <cellStyle name="Monétaire 3 2 7 8" xfId="2110" xr:uid="{00000000-0005-0000-0000-00009A150000}"/>
    <cellStyle name="Monétaire 3 2 7 9" xfId="2810" xr:uid="{00000000-0005-0000-0000-00009B150000}"/>
    <cellStyle name="Monétaire 3 2 8" xfId="112" xr:uid="{00000000-0005-0000-0000-00009C150000}"/>
    <cellStyle name="Monétaire 3 2 8 10" xfId="5646" xr:uid="{00000000-0005-0000-0000-00009D150000}"/>
    <cellStyle name="Monétaire 3 2 8 11" xfId="6360" xr:uid="{00000000-0005-0000-0000-00009E150000}"/>
    <cellStyle name="Monétaire 3 2 8 12" xfId="7074" xr:uid="{00000000-0005-0000-0000-00009F150000}"/>
    <cellStyle name="Monétaire 3 2 8 13" xfId="7788" xr:uid="{00000000-0005-0000-0000-0000A0150000}"/>
    <cellStyle name="Monétaire 3 2 8 14" xfId="8502" xr:uid="{00000000-0005-0000-0000-0000A1150000}"/>
    <cellStyle name="Monétaire 3 2 8 15" xfId="9216" xr:uid="{00000000-0005-0000-0000-0000A2150000}"/>
    <cellStyle name="Monétaire 3 2 8 16" xfId="9930" xr:uid="{00000000-0005-0000-0000-0000A3150000}"/>
    <cellStyle name="Monétaire 3 2 8 17" xfId="10644" xr:uid="{00000000-0005-0000-0000-0000A4150000}"/>
    <cellStyle name="Monétaire 3 2 8 18" xfId="902" xr:uid="{00000000-0005-0000-0000-0000A5150000}"/>
    <cellStyle name="Monétaire 3 2 8 2" xfId="704" xr:uid="{00000000-0005-0000-0000-0000A6150000}"/>
    <cellStyle name="Monétaire 3 2 8 2 10" xfId="7666" xr:uid="{00000000-0005-0000-0000-0000A7150000}"/>
    <cellStyle name="Monétaire 3 2 8 2 11" xfId="8380" xr:uid="{00000000-0005-0000-0000-0000A8150000}"/>
    <cellStyle name="Monétaire 3 2 8 2 12" xfId="9094" xr:uid="{00000000-0005-0000-0000-0000A9150000}"/>
    <cellStyle name="Monétaire 3 2 8 2 13" xfId="9808" xr:uid="{00000000-0005-0000-0000-0000AA150000}"/>
    <cellStyle name="Monétaire 3 2 8 2 14" xfId="10522" xr:uid="{00000000-0005-0000-0000-0000AB150000}"/>
    <cellStyle name="Monétaire 3 2 8 2 15" xfId="11236" xr:uid="{00000000-0005-0000-0000-0000AC150000}"/>
    <cellStyle name="Monétaire 3 2 8 2 16" xfId="1302" xr:uid="{00000000-0005-0000-0000-0000AD150000}"/>
    <cellStyle name="Monétaire 3 2 8 2 2" xfId="2002" xr:uid="{00000000-0005-0000-0000-0000AE150000}"/>
    <cellStyle name="Monétaire 3 2 8 2 3" xfId="2710" xr:uid="{00000000-0005-0000-0000-0000AF150000}"/>
    <cellStyle name="Monétaire 3 2 8 2 4" xfId="3410" xr:uid="{00000000-0005-0000-0000-0000B0150000}"/>
    <cellStyle name="Monétaire 3 2 8 2 5" xfId="4110" xr:uid="{00000000-0005-0000-0000-0000B1150000}"/>
    <cellStyle name="Monétaire 3 2 8 2 6" xfId="4810" xr:uid="{00000000-0005-0000-0000-0000B2150000}"/>
    <cellStyle name="Monétaire 3 2 8 2 7" xfId="5524" xr:uid="{00000000-0005-0000-0000-0000B3150000}"/>
    <cellStyle name="Monétaire 3 2 8 2 8" xfId="6238" xr:uid="{00000000-0005-0000-0000-0000B4150000}"/>
    <cellStyle name="Monétaire 3 2 8 2 9" xfId="6952" xr:uid="{00000000-0005-0000-0000-0000B5150000}"/>
    <cellStyle name="Monétaire 3 2 8 3" xfId="304" xr:uid="{00000000-0005-0000-0000-0000B6150000}"/>
    <cellStyle name="Monétaire 3 2 8 3 10" xfId="7980" xr:uid="{00000000-0005-0000-0000-0000B7150000}"/>
    <cellStyle name="Monétaire 3 2 8 3 11" xfId="8694" xr:uid="{00000000-0005-0000-0000-0000B8150000}"/>
    <cellStyle name="Monétaire 3 2 8 3 12" xfId="9408" xr:uid="{00000000-0005-0000-0000-0000B9150000}"/>
    <cellStyle name="Monétaire 3 2 8 3 13" xfId="10122" xr:uid="{00000000-0005-0000-0000-0000BA150000}"/>
    <cellStyle name="Monétaire 3 2 8 3 14" xfId="10836" xr:uid="{00000000-0005-0000-0000-0000BB150000}"/>
    <cellStyle name="Monétaire 3 2 8 3 15" xfId="1602" xr:uid="{00000000-0005-0000-0000-0000BC150000}"/>
    <cellStyle name="Monétaire 3 2 8 3 2" xfId="2310" xr:uid="{00000000-0005-0000-0000-0000BD150000}"/>
    <cellStyle name="Monétaire 3 2 8 3 3" xfId="3010" xr:uid="{00000000-0005-0000-0000-0000BE150000}"/>
    <cellStyle name="Monétaire 3 2 8 3 4" xfId="3710" xr:uid="{00000000-0005-0000-0000-0000BF150000}"/>
    <cellStyle name="Monétaire 3 2 8 3 5" xfId="4410" xr:uid="{00000000-0005-0000-0000-0000C0150000}"/>
    <cellStyle name="Monétaire 3 2 8 3 6" xfId="5124" xr:uid="{00000000-0005-0000-0000-0000C1150000}"/>
    <cellStyle name="Monétaire 3 2 8 3 7" xfId="5838" xr:uid="{00000000-0005-0000-0000-0000C2150000}"/>
    <cellStyle name="Monétaire 3 2 8 3 8" xfId="6552" xr:uid="{00000000-0005-0000-0000-0000C3150000}"/>
    <cellStyle name="Monétaire 3 2 8 3 9" xfId="7266" xr:uid="{00000000-0005-0000-0000-0000C4150000}"/>
    <cellStyle name="Monétaire 3 2 8 4" xfId="1410" xr:uid="{00000000-0005-0000-0000-0000C5150000}"/>
    <cellStyle name="Monétaire 3 2 8 5" xfId="2118" xr:uid="{00000000-0005-0000-0000-0000C6150000}"/>
    <cellStyle name="Monétaire 3 2 8 6" xfId="2818" xr:uid="{00000000-0005-0000-0000-0000C7150000}"/>
    <cellStyle name="Monétaire 3 2 8 7" xfId="3518" xr:uid="{00000000-0005-0000-0000-0000C8150000}"/>
    <cellStyle name="Monétaire 3 2 8 8" xfId="4218" xr:uid="{00000000-0005-0000-0000-0000C9150000}"/>
    <cellStyle name="Monétaire 3 2 8 9" xfId="4932" xr:uid="{00000000-0005-0000-0000-0000CA150000}"/>
    <cellStyle name="Monétaire 3 2 9" xfId="120" xr:uid="{00000000-0005-0000-0000-0000CB150000}"/>
    <cellStyle name="Monétaire 3 2 9 10" xfId="6368" xr:uid="{00000000-0005-0000-0000-0000CC150000}"/>
    <cellStyle name="Monétaire 3 2 9 11" xfId="7082" xr:uid="{00000000-0005-0000-0000-0000CD150000}"/>
    <cellStyle name="Monétaire 3 2 9 12" xfId="7796" xr:uid="{00000000-0005-0000-0000-0000CE150000}"/>
    <cellStyle name="Monétaire 3 2 9 13" xfId="8510" xr:uid="{00000000-0005-0000-0000-0000CF150000}"/>
    <cellStyle name="Monétaire 3 2 9 14" xfId="9224" xr:uid="{00000000-0005-0000-0000-0000D0150000}"/>
    <cellStyle name="Monétaire 3 2 9 15" xfId="9938" xr:uid="{00000000-0005-0000-0000-0000D1150000}"/>
    <cellStyle name="Monétaire 3 2 9 16" xfId="10652" xr:uid="{00000000-0005-0000-0000-0000D2150000}"/>
    <cellStyle name="Monétaire 3 2 9 17" xfId="1002" xr:uid="{00000000-0005-0000-0000-0000D3150000}"/>
    <cellStyle name="Monétaire 3 2 9 2" xfId="404" xr:uid="{00000000-0005-0000-0000-0000D4150000}"/>
    <cellStyle name="Monétaire 3 2 9 2 10" xfId="8080" xr:uid="{00000000-0005-0000-0000-0000D5150000}"/>
    <cellStyle name="Monétaire 3 2 9 2 11" xfId="8794" xr:uid="{00000000-0005-0000-0000-0000D6150000}"/>
    <cellStyle name="Monétaire 3 2 9 2 12" xfId="9508" xr:uid="{00000000-0005-0000-0000-0000D7150000}"/>
    <cellStyle name="Monétaire 3 2 9 2 13" xfId="10222" xr:uid="{00000000-0005-0000-0000-0000D8150000}"/>
    <cellStyle name="Monétaire 3 2 9 2 14" xfId="10936" xr:uid="{00000000-0005-0000-0000-0000D9150000}"/>
    <cellStyle name="Monétaire 3 2 9 2 15" xfId="1702" xr:uid="{00000000-0005-0000-0000-0000DA150000}"/>
    <cellStyle name="Monétaire 3 2 9 2 2" xfId="2410" xr:uid="{00000000-0005-0000-0000-0000DB150000}"/>
    <cellStyle name="Monétaire 3 2 9 2 3" xfId="3110" xr:uid="{00000000-0005-0000-0000-0000DC150000}"/>
    <cellStyle name="Monétaire 3 2 9 2 4" xfId="3810" xr:uid="{00000000-0005-0000-0000-0000DD150000}"/>
    <cellStyle name="Monétaire 3 2 9 2 5" xfId="4510" xr:uid="{00000000-0005-0000-0000-0000DE150000}"/>
    <cellStyle name="Monétaire 3 2 9 2 6" xfId="5224" xr:uid="{00000000-0005-0000-0000-0000DF150000}"/>
    <cellStyle name="Monétaire 3 2 9 2 7" xfId="5938" xr:uid="{00000000-0005-0000-0000-0000E0150000}"/>
    <cellStyle name="Monétaire 3 2 9 2 8" xfId="6652" xr:uid="{00000000-0005-0000-0000-0000E1150000}"/>
    <cellStyle name="Monétaire 3 2 9 2 9" xfId="7366" xr:uid="{00000000-0005-0000-0000-0000E2150000}"/>
    <cellStyle name="Monétaire 3 2 9 3" xfId="1418" xr:uid="{00000000-0005-0000-0000-0000E3150000}"/>
    <cellStyle name="Monétaire 3 2 9 4" xfId="2126" xr:uid="{00000000-0005-0000-0000-0000E4150000}"/>
    <cellStyle name="Monétaire 3 2 9 5" xfId="2826" xr:uid="{00000000-0005-0000-0000-0000E5150000}"/>
    <cellStyle name="Monétaire 3 2 9 6" xfId="3526" xr:uid="{00000000-0005-0000-0000-0000E6150000}"/>
    <cellStyle name="Monétaire 3 2 9 7" xfId="4226" xr:uid="{00000000-0005-0000-0000-0000E7150000}"/>
    <cellStyle name="Monétaire 3 2 9 8" xfId="4940" xr:uid="{00000000-0005-0000-0000-0000E8150000}"/>
    <cellStyle name="Monétaire 3 2 9 9" xfId="5654" xr:uid="{00000000-0005-0000-0000-0000E9150000}"/>
    <cellStyle name="Monétaire 3 20" xfId="2006" xr:uid="{00000000-0005-0000-0000-0000EA150000}"/>
    <cellStyle name="Monétaire 3 21" xfId="2014" xr:uid="{00000000-0005-0000-0000-0000EB150000}"/>
    <cellStyle name="Monétaire 3 22" xfId="2714" xr:uid="{00000000-0005-0000-0000-0000EC150000}"/>
    <cellStyle name="Monétaire 3 23" xfId="3414" xr:uid="{00000000-0005-0000-0000-0000ED150000}"/>
    <cellStyle name="Monétaire 3 24" xfId="4114" xr:uid="{00000000-0005-0000-0000-0000EE150000}"/>
    <cellStyle name="Monétaire 3 25" xfId="4828" xr:uid="{00000000-0005-0000-0000-0000EF150000}"/>
    <cellStyle name="Monétaire 3 26" xfId="5542" xr:uid="{00000000-0005-0000-0000-0000F0150000}"/>
    <cellStyle name="Monétaire 3 27" xfId="6256" xr:uid="{00000000-0005-0000-0000-0000F1150000}"/>
    <cellStyle name="Monétaire 3 28" xfId="6970" xr:uid="{00000000-0005-0000-0000-0000F2150000}"/>
    <cellStyle name="Monétaire 3 29" xfId="7684" xr:uid="{00000000-0005-0000-0000-0000F3150000}"/>
    <cellStyle name="Monétaire 3 3" xfId="15" xr:uid="{00000000-0005-0000-0000-0000F4150000}"/>
    <cellStyle name="Monétaire 3 3 10" xfId="131" xr:uid="{00000000-0005-0000-0000-0000F5150000}"/>
    <cellStyle name="Monétaire 3 3 10 10" xfId="7807" xr:uid="{00000000-0005-0000-0000-0000F6150000}"/>
    <cellStyle name="Monétaire 3 3 10 11" xfId="8521" xr:uid="{00000000-0005-0000-0000-0000F7150000}"/>
    <cellStyle name="Monétaire 3 3 10 12" xfId="9235" xr:uid="{00000000-0005-0000-0000-0000F8150000}"/>
    <cellStyle name="Monétaire 3 3 10 13" xfId="9949" xr:uid="{00000000-0005-0000-0000-0000F9150000}"/>
    <cellStyle name="Monétaire 3 3 10 14" xfId="10663" xr:uid="{00000000-0005-0000-0000-0000FA150000}"/>
    <cellStyle name="Monétaire 3 3 10 15" xfId="1429" xr:uid="{00000000-0005-0000-0000-0000FB150000}"/>
    <cellStyle name="Monétaire 3 3 10 2" xfId="2137" xr:uid="{00000000-0005-0000-0000-0000FC150000}"/>
    <cellStyle name="Monétaire 3 3 10 3" xfId="2837" xr:uid="{00000000-0005-0000-0000-0000FD150000}"/>
    <cellStyle name="Monétaire 3 3 10 4" xfId="3537" xr:uid="{00000000-0005-0000-0000-0000FE150000}"/>
    <cellStyle name="Monétaire 3 3 10 5" xfId="4237" xr:uid="{00000000-0005-0000-0000-0000FF150000}"/>
    <cellStyle name="Monétaire 3 3 10 6" xfId="4951" xr:uid="{00000000-0005-0000-0000-000000160000}"/>
    <cellStyle name="Monétaire 3 3 10 7" xfId="5665" xr:uid="{00000000-0005-0000-0000-000001160000}"/>
    <cellStyle name="Monétaire 3 3 10 8" xfId="6379" xr:uid="{00000000-0005-0000-0000-000002160000}"/>
    <cellStyle name="Monétaire 3 3 10 9" xfId="7093" xr:uid="{00000000-0005-0000-0000-000003160000}"/>
    <cellStyle name="Monétaire 3 3 11" xfId="714" xr:uid="{00000000-0005-0000-0000-000004160000}"/>
    <cellStyle name="Monétaire 3 3 11 10" xfId="10532" xr:uid="{00000000-0005-0000-0000-000005160000}"/>
    <cellStyle name="Monétaire 3 3 11 11" xfId="11246" xr:uid="{00000000-0005-0000-0000-000006160000}"/>
    <cellStyle name="Monétaire 3 3 11 12" xfId="1313" xr:uid="{00000000-0005-0000-0000-000007160000}"/>
    <cellStyle name="Monétaire 3 3 11 2" xfId="4820" xr:uid="{00000000-0005-0000-0000-000008160000}"/>
    <cellStyle name="Monétaire 3 3 11 3" xfId="5534" xr:uid="{00000000-0005-0000-0000-000009160000}"/>
    <cellStyle name="Monétaire 3 3 11 4" xfId="6248" xr:uid="{00000000-0005-0000-0000-00000A160000}"/>
    <cellStyle name="Monétaire 3 3 11 5" xfId="6962" xr:uid="{00000000-0005-0000-0000-00000B160000}"/>
    <cellStyle name="Monétaire 3 3 11 6" xfId="7676" xr:uid="{00000000-0005-0000-0000-00000C160000}"/>
    <cellStyle name="Monétaire 3 3 11 7" xfId="8390" xr:uid="{00000000-0005-0000-0000-00000D160000}"/>
    <cellStyle name="Monétaire 3 3 11 8" xfId="9104" xr:uid="{00000000-0005-0000-0000-00000E160000}"/>
    <cellStyle name="Monétaire 3 3 11 9" xfId="9818" xr:uid="{00000000-0005-0000-0000-00000F160000}"/>
    <cellStyle name="Monétaire 3 3 12" xfId="2021" xr:uid="{00000000-0005-0000-0000-000010160000}"/>
    <cellStyle name="Monétaire 3 3 13" xfId="2721" xr:uid="{00000000-0005-0000-0000-000011160000}"/>
    <cellStyle name="Monétaire 3 3 14" xfId="3421" xr:uid="{00000000-0005-0000-0000-000012160000}"/>
    <cellStyle name="Monétaire 3 3 15" xfId="4121" xr:uid="{00000000-0005-0000-0000-000013160000}"/>
    <cellStyle name="Monétaire 3 3 16" xfId="4835" xr:uid="{00000000-0005-0000-0000-000014160000}"/>
    <cellStyle name="Monétaire 3 3 17" xfId="5549" xr:uid="{00000000-0005-0000-0000-000015160000}"/>
    <cellStyle name="Monétaire 3 3 18" xfId="6263" xr:uid="{00000000-0005-0000-0000-000016160000}"/>
    <cellStyle name="Monétaire 3 3 19" xfId="6977" xr:uid="{00000000-0005-0000-0000-000017160000}"/>
    <cellStyle name="Monétaire 3 3 2" xfId="47" xr:uid="{00000000-0005-0000-0000-000018160000}"/>
    <cellStyle name="Monétaire 3 3 2 10" xfId="2753" xr:uid="{00000000-0005-0000-0000-000019160000}"/>
    <cellStyle name="Monétaire 3 3 2 11" xfId="3453" xr:uid="{00000000-0005-0000-0000-00001A160000}"/>
    <cellStyle name="Monétaire 3 3 2 12" xfId="4153" xr:uid="{00000000-0005-0000-0000-00001B160000}"/>
    <cellStyle name="Monétaire 3 3 2 13" xfId="4867" xr:uid="{00000000-0005-0000-0000-00001C160000}"/>
    <cellStyle name="Monétaire 3 3 2 14" xfId="5581" xr:uid="{00000000-0005-0000-0000-00001D160000}"/>
    <cellStyle name="Monétaire 3 3 2 15" xfId="6295" xr:uid="{00000000-0005-0000-0000-00001E160000}"/>
    <cellStyle name="Monétaire 3 3 2 16" xfId="7009" xr:uid="{00000000-0005-0000-0000-00001F160000}"/>
    <cellStyle name="Monétaire 3 3 2 17" xfId="7723" xr:uid="{00000000-0005-0000-0000-000020160000}"/>
    <cellStyle name="Monétaire 3 3 2 18" xfId="8437" xr:uid="{00000000-0005-0000-0000-000021160000}"/>
    <cellStyle name="Monétaire 3 3 2 19" xfId="9151" xr:uid="{00000000-0005-0000-0000-000022160000}"/>
    <cellStyle name="Monétaire 3 3 2 2" xfId="247" xr:uid="{00000000-0005-0000-0000-000023160000}"/>
    <cellStyle name="Monétaire 3 3 2 2 10" xfId="7209" xr:uid="{00000000-0005-0000-0000-000024160000}"/>
    <cellStyle name="Monétaire 3 3 2 2 11" xfId="7923" xr:uid="{00000000-0005-0000-0000-000025160000}"/>
    <cellStyle name="Monétaire 3 3 2 2 12" xfId="8637" xr:uid="{00000000-0005-0000-0000-000026160000}"/>
    <cellStyle name="Monétaire 3 3 2 2 13" xfId="9351" xr:uid="{00000000-0005-0000-0000-000027160000}"/>
    <cellStyle name="Monétaire 3 3 2 2 14" xfId="10065" xr:uid="{00000000-0005-0000-0000-000028160000}"/>
    <cellStyle name="Monétaire 3 3 2 2 15" xfId="10779" xr:uid="{00000000-0005-0000-0000-000029160000}"/>
    <cellStyle name="Monétaire 3 3 2 2 16" xfId="845" xr:uid="{00000000-0005-0000-0000-00002A160000}"/>
    <cellStyle name="Monétaire 3 3 2 2 2" xfId="1545" xr:uid="{00000000-0005-0000-0000-00002B160000}"/>
    <cellStyle name="Monétaire 3 3 2 2 3" xfId="2253" xr:uid="{00000000-0005-0000-0000-00002C160000}"/>
    <cellStyle name="Monétaire 3 3 2 2 4" xfId="2953" xr:uid="{00000000-0005-0000-0000-00002D160000}"/>
    <cellStyle name="Monétaire 3 3 2 2 5" xfId="3653" xr:uid="{00000000-0005-0000-0000-00002E160000}"/>
    <cellStyle name="Monétaire 3 3 2 2 6" xfId="4353" xr:uid="{00000000-0005-0000-0000-00002F160000}"/>
    <cellStyle name="Monétaire 3 3 2 2 7" xfId="5067" xr:uid="{00000000-0005-0000-0000-000030160000}"/>
    <cellStyle name="Monétaire 3 3 2 2 8" xfId="5781" xr:uid="{00000000-0005-0000-0000-000031160000}"/>
    <cellStyle name="Monétaire 3 3 2 2 9" xfId="6495" xr:uid="{00000000-0005-0000-0000-000032160000}"/>
    <cellStyle name="Monétaire 3 3 2 20" xfId="9865" xr:uid="{00000000-0005-0000-0000-000033160000}"/>
    <cellStyle name="Monétaire 3 3 2 21" xfId="10579" xr:uid="{00000000-0005-0000-0000-000034160000}"/>
    <cellStyle name="Monétaire 3 3 2 22" xfId="761" xr:uid="{00000000-0005-0000-0000-000035160000}"/>
    <cellStyle name="Monétaire 3 3 2 3" xfId="339" xr:uid="{00000000-0005-0000-0000-000036160000}"/>
    <cellStyle name="Monétaire 3 3 2 3 10" xfId="7301" xr:uid="{00000000-0005-0000-0000-000037160000}"/>
    <cellStyle name="Monétaire 3 3 2 3 11" xfId="8015" xr:uid="{00000000-0005-0000-0000-000038160000}"/>
    <cellStyle name="Monétaire 3 3 2 3 12" xfId="8729" xr:uid="{00000000-0005-0000-0000-000039160000}"/>
    <cellStyle name="Monétaire 3 3 2 3 13" xfId="9443" xr:uid="{00000000-0005-0000-0000-00003A160000}"/>
    <cellStyle name="Monétaire 3 3 2 3 14" xfId="10157" xr:uid="{00000000-0005-0000-0000-00003B160000}"/>
    <cellStyle name="Monétaire 3 3 2 3 15" xfId="10871" xr:uid="{00000000-0005-0000-0000-00003C160000}"/>
    <cellStyle name="Monétaire 3 3 2 3 16" xfId="937" xr:uid="{00000000-0005-0000-0000-00003D160000}"/>
    <cellStyle name="Monétaire 3 3 2 3 2" xfId="1637" xr:uid="{00000000-0005-0000-0000-00003E160000}"/>
    <cellStyle name="Monétaire 3 3 2 3 3" xfId="2345" xr:uid="{00000000-0005-0000-0000-00003F160000}"/>
    <cellStyle name="Monétaire 3 3 2 3 4" xfId="3045" xr:uid="{00000000-0005-0000-0000-000040160000}"/>
    <cellStyle name="Monétaire 3 3 2 3 5" xfId="3745" xr:uid="{00000000-0005-0000-0000-000041160000}"/>
    <cellStyle name="Monétaire 3 3 2 3 6" xfId="4445" xr:uid="{00000000-0005-0000-0000-000042160000}"/>
    <cellStyle name="Monétaire 3 3 2 3 7" xfId="5159" xr:uid="{00000000-0005-0000-0000-000043160000}"/>
    <cellStyle name="Monétaire 3 3 2 3 8" xfId="5873" xr:uid="{00000000-0005-0000-0000-000044160000}"/>
    <cellStyle name="Monétaire 3 3 2 3 9" xfId="6587" xr:uid="{00000000-0005-0000-0000-000045160000}"/>
    <cellStyle name="Monétaire 3 3 2 4" xfId="439" xr:uid="{00000000-0005-0000-0000-000046160000}"/>
    <cellStyle name="Monétaire 3 3 2 4 10" xfId="7401" xr:uid="{00000000-0005-0000-0000-000047160000}"/>
    <cellStyle name="Monétaire 3 3 2 4 11" xfId="8115" xr:uid="{00000000-0005-0000-0000-000048160000}"/>
    <cellStyle name="Monétaire 3 3 2 4 12" xfId="8829" xr:uid="{00000000-0005-0000-0000-000049160000}"/>
    <cellStyle name="Monétaire 3 3 2 4 13" xfId="9543" xr:uid="{00000000-0005-0000-0000-00004A160000}"/>
    <cellStyle name="Monétaire 3 3 2 4 14" xfId="10257" xr:uid="{00000000-0005-0000-0000-00004B160000}"/>
    <cellStyle name="Monétaire 3 3 2 4 15" xfId="10971" xr:uid="{00000000-0005-0000-0000-00004C160000}"/>
    <cellStyle name="Monétaire 3 3 2 4 16" xfId="1037" xr:uid="{00000000-0005-0000-0000-00004D160000}"/>
    <cellStyle name="Monétaire 3 3 2 4 2" xfId="1737" xr:uid="{00000000-0005-0000-0000-00004E160000}"/>
    <cellStyle name="Monétaire 3 3 2 4 3" xfId="2445" xr:uid="{00000000-0005-0000-0000-00004F160000}"/>
    <cellStyle name="Monétaire 3 3 2 4 4" xfId="3145" xr:uid="{00000000-0005-0000-0000-000050160000}"/>
    <cellStyle name="Monétaire 3 3 2 4 5" xfId="3845" xr:uid="{00000000-0005-0000-0000-000051160000}"/>
    <cellStyle name="Monétaire 3 3 2 4 6" xfId="4545" xr:uid="{00000000-0005-0000-0000-000052160000}"/>
    <cellStyle name="Monétaire 3 3 2 4 7" xfId="5259" xr:uid="{00000000-0005-0000-0000-000053160000}"/>
    <cellStyle name="Monétaire 3 3 2 4 8" xfId="5973" xr:uid="{00000000-0005-0000-0000-000054160000}"/>
    <cellStyle name="Monétaire 3 3 2 4 9" xfId="6687" xr:uid="{00000000-0005-0000-0000-000055160000}"/>
    <cellStyle name="Monétaire 3 3 2 5" xfId="539" xr:uid="{00000000-0005-0000-0000-000056160000}"/>
    <cellStyle name="Monétaire 3 3 2 5 10" xfId="7501" xr:uid="{00000000-0005-0000-0000-000057160000}"/>
    <cellStyle name="Monétaire 3 3 2 5 11" xfId="8215" xr:uid="{00000000-0005-0000-0000-000058160000}"/>
    <cellStyle name="Monétaire 3 3 2 5 12" xfId="8929" xr:uid="{00000000-0005-0000-0000-000059160000}"/>
    <cellStyle name="Monétaire 3 3 2 5 13" xfId="9643" xr:uid="{00000000-0005-0000-0000-00005A160000}"/>
    <cellStyle name="Monétaire 3 3 2 5 14" xfId="10357" xr:uid="{00000000-0005-0000-0000-00005B160000}"/>
    <cellStyle name="Monétaire 3 3 2 5 15" xfId="11071" xr:uid="{00000000-0005-0000-0000-00005C160000}"/>
    <cellStyle name="Monétaire 3 3 2 5 16" xfId="1137" xr:uid="{00000000-0005-0000-0000-00005D160000}"/>
    <cellStyle name="Monétaire 3 3 2 5 2" xfId="1837" xr:uid="{00000000-0005-0000-0000-00005E160000}"/>
    <cellStyle name="Monétaire 3 3 2 5 3" xfId="2545" xr:uid="{00000000-0005-0000-0000-00005F160000}"/>
    <cellStyle name="Monétaire 3 3 2 5 4" xfId="3245" xr:uid="{00000000-0005-0000-0000-000060160000}"/>
    <cellStyle name="Monétaire 3 3 2 5 5" xfId="3945" xr:uid="{00000000-0005-0000-0000-000061160000}"/>
    <cellStyle name="Monétaire 3 3 2 5 6" xfId="4645" xr:uid="{00000000-0005-0000-0000-000062160000}"/>
    <cellStyle name="Monétaire 3 3 2 5 7" xfId="5359" xr:uid="{00000000-0005-0000-0000-000063160000}"/>
    <cellStyle name="Monétaire 3 3 2 5 8" xfId="6073" xr:uid="{00000000-0005-0000-0000-000064160000}"/>
    <cellStyle name="Monétaire 3 3 2 5 9" xfId="6787" xr:uid="{00000000-0005-0000-0000-000065160000}"/>
    <cellStyle name="Monétaire 3 3 2 6" xfId="639" xr:uid="{00000000-0005-0000-0000-000066160000}"/>
    <cellStyle name="Monétaire 3 3 2 6 10" xfId="7601" xr:uid="{00000000-0005-0000-0000-000067160000}"/>
    <cellStyle name="Monétaire 3 3 2 6 11" xfId="8315" xr:uid="{00000000-0005-0000-0000-000068160000}"/>
    <cellStyle name="Monétaire 3 3 2 6 12" xfId="9029" xr:uid="{00000000-0005-0000-0000-000069160000}"/>
    <cellStyle name="Monétaire 3 3 2 6 13" xfId="9743" xr:uid="{00000000-0005-0000-0000-00006A160000}"/>
    <cellStyle name="Monétaire 3 3 2 6 14" xfId="10457" xr:uid="{00000000-0005-0000-0000-00006B160000}"/>
    <cellStyle name="Monétaire 3 3 2 6 15" xfId="11171" xr:uid="{00000000-0005-0000-0000-00006C160000}"/>
    <cellStyle name="Monétaire 3 3 2 6 16" xfId="1237" xr:uid="{00000000-0005-0000-0000-00006D160000}"/>
    <cellStyle name="Monétaire 3 3 2 6 2" xfId="1937" xr:uid="{00000000-0005-0000-0000-00006E160000}"/>
    <cellStyle name="Monétaire 3 3 2 6 3" xfId="2645" xr:uid="{00000000-0005-0000-0000-00006F160000}"/>
    <cellStyle name="Monétaire 3 3 2 6 4" xfId="3345" xr:uid="{00000000-0005-0000-0000-000070160000}"/>
    <cellStyle name="Monétaire 3 3 2 6 5" xfId="4045" xr:uid="{00000000-0005-0000-0000-000071160000}"/>
    <cellStyle name="Monétaire 3 3 2 6 6" xfId="4745" xr:uid="{00000000-0005-0000-0000-000072160000}"/>
    <cellStyle name="Monétaire 3 3 2 6 7" xfId="5459" xr:uid="{00000000-0005-0000-0000-000073160000}"/>
    <cellStyle name="Monétaire 3 3 2 6 8" xfId="6173" xr:uid="{00000000-0005-0000-0000-000074160000}"/>
    <cellStyle name="Monétaire 3 3 2 6 9" xfId="6887" xr:uid="{00000000-0005-0000-0000-000075160000}"/>
    <cellStyle name="Monétaire 3 3 2 7" xfId="163" xr:uid="{00000000-0005-0000-0000-000076160000}"/>
    <cellStyle name="Monétaire 3 3 2 7 10" xfId="7839" xr:uid="{00000000-0005-0000-0000-000077160000}"/>
    <cellStyle name="Monétaire 3 3 2 7 11" xfId="8553" xr:uid="{00000000-0005-0000-0000-000078160000}"/>
    <cellStyle name="Monétaire 3 3 2 7 12" xfId="9267" xr:uid="{00000000-0005-0000-0000-000079160000}"/>
    <cellStyle name="Monétaire 3 3 2 7 13" xfId="9981" xr:uid="{00000000-0005-0000-0000-00007A160000}"/>
    <cellStyle name="Monétaire 3 3 2 7 14" xfId="10695" xr:uid="{00000000-0005-0000-0000-00007B160000}"/>
    <cellStyle name="Monétaire 3 3 2 7 15" xfId="1461" xr:uid="{00000000-0005-0000-0000-00007C160000}"/>
    <cellStyle name="Monétaire 3 3 2 7 2" xfId="2169" xr:uid="{00000000-0005-0000-0000-00007D160000}"/>
    <cellStyle name="Monétaire 3 3 2 7 3" xfId="2869" xr:uid="{00000000-0005-0000-0000-00007E160000}"/>
    <cellStyle name="Monétaire 3 3 2 7 4" xfId="3569" xr:uid="{00000000-0005-0000-0000-00007F160000}"/>
    <cellStyle name="Monétaire 3 3 2 7 5" xfId="4269" xr:uid="{00000000-0005-0000-0000-000080160000}"/>
    <cellStyle name="Monétaire 3 3 2 7 6" xfId="4983" xr:uid="{00000000-0005-0000-0000-000081160000}"/>
    <cellStyle name="Monétaire 3 3 2 7 7" xfId="5697" xr:uid="{00000000-0005-0000-0000-000082160000}"/>
    <cellStyle name="Monétaire 3 3 2 7 8" xfId="6411" xr:uid="{00000000-0005-0000-0000-000083160000}"/>
    <cellStyle name="Monétaire 3 3 2 7 9" xfId="7125" xr:uid="{00000000-0005-0000-0000-000084160000}"/>
    <cellStyle name="Monétaire 3 3 2 8" xfId="1345" xr:uid="{00000000-0005-0000-0000-000085160000}"/>
    <cellStyle name="Monétaire 3 3 2 9" xfId="2053" xr:uid="{00000000-0005-0000-0000-000086160000}"/>
    <cellStyle name="Monétaire 3 3 20" xfId="7691" xr:uid="{00000000-0005-0000-0000-000087160000}"/>
    <cellStyle name="Monétaire 3 3 21" xfId="8405" xr:uid="{00000000-0005-0000-0000-000088160000}"/>
    <cellStyle name="Monétaire 3 3 22" xfId="9119" xr:uid="{00000000-0005-0000-0000-000089160000}"/>
    <cellStyle name="Monétaire 3 3 23" xfId="9833" xr:uid="{00000000-0005-0000-0000-00008A160000}"/>
    <cellStyle name="Monétaire 3 3 24" xfId="10547" xr:uid="{00000000-0005-0000-0000-00008B160000}"/>
    <cellStyle name="Monétaire 3 3 25" xfId="729" xr:uid="{00000000-0005-0000-0000-00008C160000}"/>
    <cellStyle name="Monétaire 3 3 3" xfId="61" xr:uid="{00000000-0005-0000-0000-00008D160000}"/>
    <cellStyle name="Monétaire 3 3 3 10" xfId="2767" xr:uid="{00000000-0005-0000-0000-00008E160000}"/>
    <cellStyle name="Monétaire 3 3 3 11" xfId="3467" xr:uid="{00000000-0005-0000-0000-00008F160000}"/>
    <cellStyle name="Monétaire 3 3 3 12" xfId="4167" xr:uid="{00000000-0005-0000-0000-000090160000}"/>
    <cellStyle name="Monétaire 3 3 3 13" xfId="4881" xr:uid="{00000000-0005-0000-0000-000091160000}"/>
    <cellStyle name="Monétaire 3 3 3 14" xfId="5595" xr:uid="{00000000-0005-0000-0000-000092160000}"/>
    <cellStyle name="Monétaire 3 3 3 15" xfId="6309" xr:uid="{00000000-0005-0000-0000-000093160000}"/>
    <cellStyle name="Monétaire 3 3 3 16" xfId="7023" xr:uid="{00000000-0005-0000-0000-000094160000}"/>
    <cellStyle name="Monétaire 3 3 3 17" xfId="7737" xr:uid="{00000000-0005-0000-0000-000095160000}"/>
    <cellStyle name="Monétaire 3 3 3 18" xfId="8451" xr:uid="{00000000-0005-0000-0000-000096160000}"/>
    <cellStyle name="Monétaire 3 3 3 19" xfId="9165" xr:uid="{00000000-0005-0000-0000-000097160000}"/>
    <cellStyle name="Monétaire 3 3 3 2" xfId="261" xr:uid="{00000000-0005-0000-0000-000098160000}"/>
    <cellStyle name="Monétaire 3 3 3 2 10" xfId="7223" xr:uid="{00000000-0005-0000-0000-000099160000}"/>
    <cellStyle name="Monétaire 3 3 3 2 11" xfId="7937" xr:uid="{00000000-0005-0000-0000-00009A160000}"/>
    <cellStyle name="Monétaire 3 3 3 2 12" xfId="8651" xr:uid="{00000000-0005-0000-0000-00009B160000}"/>
    <cellStyle name="Monétaire 3 3 3 2 13" xfId="9365" xr:uid="{00000000-0005-0000-0000-00009C160000}"/>
    <cellStyle name="Monétaire 3 3 3 2 14" xfId="10079" xr:uid="{00000000-0005-0000-0000-00009D160000}"/>
    <cellStyle name="Monétaire 3 3 3 2 15" xfId="10793" xr:uid="{00000000-0005-0000-0000-00009E160000}"/>
    <cellStyle name="Monétaire 3 3 3 2 16" xfId="859" xr:uid="{00000000-0005-0000-0000-00009F160000}"/>
    <cellStyle name="Monétaire 3 3 3 2 2" xfId="1559" xr:uid="{00000000-0005-0000-0000-0000A0160000}"/>
    <cellStyle name="Monétaire 3 3 3 2 3" xfId="2267" xr:uid="{00000000-0005-0000-0000-0000A1160000}"/>
    <cellStyle name="Monétaire 3 3 3 2 4" xfId="2967" xr:uid="{00000000-0005-0000-0000-0000A2160000}"/>
    <cellStyle name="Monétaire 3 3 3 2 5" xfId="3667" xr:uid="{00000000-0005-0000-0000-0000A3160000}"/>
    <cellStyle name="Monétaire 3 3 3 2 6" xfId="4367" xr:uid="{00000000-0005-0000-0000-0000A4160000}"/>
    <cellStyle name="Monétaire 3 3 3 2 7" xfId="5081" xr:uid="{00000000-0005-0000-0000-0000A5160000}"/>
    <cellStyle name="Monétaire 3 3 3 2 8" xfId="5795" xr:uid="{00000000-0005-0000-0000-0000A6160000}"/>
    <cellStyle name="Monétaire 3 3 3 2 9" xfId="6509" xr:uid="{00000000-0005-0000-0000-0000A7160000}"/>
    <cellStyle name="Monétaire 3 3 3 20" xfId="9879" xr:uid="{00000000-0005-0000-0000-0000A8160000}"/>
    <cellStyle name="Monétaire 3 3 3 21" xfId="10593" xr:uid="{00000000-0005-0000-0000-0000A9160000}"/>
    <cellStyle name="Monétaire 3 3 3 22" xfId="775" xr:uid="{00000000-0005-0000-0000-0000AA160000}"/>
    <cellStyle name="Monétaire 3 3 3 3" xfId="353" xr:uid="{00000000-0005-0000-0000-0000AB160000}"/>
    <cellStyle name="Monétaire 3 3 3 3 10" xfId="7315" xr:uid="{00000000-0005-0000-0000-0000AC160000}"/>
    <cellStyle name="Monétaire 3 3 3 3 11" xfId="8029" xr:uid="{00000000-0005-0000-0000-0000AD160000}"/>
    <cellStyle name="Monétaire 3 3 3 3 12" xfId="8743" xr:uid="{00000000-0005-0000-0000-0000AE160000}"/>
    <cellStyle name="Monétaire 3 3 3 3 13" xfId="9457" xr:uid="{00000000-0005-0000-0000-0000AF160000}"/>
    <cellStyle name="Monétaire 3 3 3 3 14" xfId="10171" xr:uid="{00000000-0005-0000-0000-0000B0160000}"/>
    <cellStyle name="Monétaire 3 3 3 3 15" xfId="10885" xr:uid="{00000000-0005-0000-0000-0000B1160000}"/>
    <cellStyle name="Monétaire 3 3 3 3 16" xfId="951" xr:uid="{00000000-0005-0000-0000-0000B2160000}"/>
    <cellStyle name="Monétaire 3 3 3 3 2" xfId="1651" xr:uid="{00000000-0005-0000-0000-0000B3160000}"/>
    <cellStyle name="Monétaire 3 3 3 3 3" xfId="2359" xr:uid="{00000000-0005-0000-0000-0000B4160000}"/>
    <cellStyle name="Monétaire 3 3 3 3 4" xfId="3059" xr:uid="{00000000-0005-0000-0000-0000B5160000}"/>
    <cellStyle name="Monétaire 3 3 3 3 5" xfId="3759" xr:uid="{00000000-0005-0000-0000-0000B6160000}"/>
    <cellStyle name="Monétaire 3 3 3 3 6" xfId="4459" xr:uid="{00000000-0005-0000-0000-0000B7160000}"/>
    <cellStyle name="Monétaire 3 3 3 3 7" xfId="5173" xr:uid="{00000000-0005-0000-0000-0000B8160000}"/>
    <cellStyle name="Monétaire 3 3 3 3 8" xfId="5887" xr:uid="{00000000-0005-0000-0000-0000B9160000}"/>
    <cellStyle name="Monétaire 3 3 3 3 9" xfId="6601" xr:uid="{00000000-0005-0000-0000-0000BA160000}"/>
    <cellStyle name="Monétaire 3 3 3 4" xfId="453" xr:uid="{00000000-0005-0000-0000-0000BB160000}"/>
    <cellStyle name="Monétaire 3 3 3 4 10" xfId="7415" xr:uid="{00000000-0005-0000-0000-0000BC160000}"/>
    <cellStyle name="Monétaire 3 3 3 4 11" xfId="8129" xr:uid="{00000000-0005-0000-0000-0000BD160000}"/>
    <cellStyle name="Monétaire 3 3 3 4 12" xfId="8843" xr:uid="{00000000-0005-0000-0000-0000BE160000}"/>
    <cellStyle name="Monétaire 3 3 3 4 13" xfId="9557" xr:uid="{00000000-0005-0000-0000-0000BF160000}"/>
    <cellStyle name="Monétaire 3 3 3 4 14" xfId="10271" xr:uid="{00000000-0005-0000-0000-0000C0160000}"/>
    <cellStyle name="Monétaire 3 3 3 4 15" xfId="10985" xr:uid="{00000000-0005-0000-0000-0000C1160000}"/>
    <cellStyle name="Monétaire 3 3 3 4 16" xfId="1051" xr:uid="{00000000-0005-0000-0000-0000C2160000}"/>
    <cellStyle name="Monétaire 3 3 3 4 2" xfId="1751" xr:uid="{00000000-0005-0000-0000-0000C3160000}"/>
    <cellStyle name="Monétaire 3 3 3 4 3" xfId="2459" xr:uid="{00000000-0005-0000-0000-0000C4160000}"/>
    <cellStyle name="Monétaire 3 3 3 4 4" xfId="3159" xr:uid="{00000000-0005-0000-0000-0000C5160000}"/>
    <cellStyle name="Monétaire 3 3 3 4 5" xfId="3859" xr:uid="{00000000-0005-0000-0000-0000C6160000}"/>
    <cellStyle name="Monétaire 3 3 3 4 6" xfId="4559" xr:uid="{00000000-0005-0000-0000-0000C7160000}"/>
    <cellStyle name="Monétaire 3 3 3 4 7" xfId="5273" xr:uid="{00000000-0005-0000-0000-0000C8160000}"/>
    <cellStyle name="Monétaire 3 3 3 4 8" xfId="5987" xr:uid="{00000000-0005-0000-0000-0000C9160000}"/>
    <cellStyle name="Monétaire 3 3 3 4 9" xfId="6701" xr:uid="{00000000-0005-0000-0000-0000CA160000}"/>
    <cellStyle name="Monétaire 3 3 3 5" xfId="553" xr:uid="{00000000-0005-0000-0000-0000CB160000}"/>
    <cellStyle name="Monétaire 3 3 3 5 10" xfId="7515" xr:uid="{00000000-0005-0000-0000-0000CC160000}"/>
    <cellStyle name="Monétaire 3 3 3 5 11" xfId="8229" xr:uid="{00000000-0005-0000-0000-0000CD160000}"/>
    <cellStyle name="Monétaire 3 3 3 5 12" xfId="8943" xr:uid="{00000000-0005-0000-0000-0000CE160000}"/>
    <cellStyle name="Monétaire 3 3 3 5 13" xfId="9657" xr:uid="{00000000-0005-0000-0000-0000CF160000}"/>
    <cellStyle name="Monétaire 3 3 3 5 14" xfId="10371" xr:uid="{00000000-0005-0000-0000-0000D0160000}"/>
    <cellStyle name="Monétaire 3 3 3 5 15" xfId="11085" xr:uid="{00000000-0005-0000-0000-0000D1160000}"/>
    <cellStyle name="Monétaire 3 3 3 5 16" xfId="1151" xr:uid="{00000000-0005-0000-0000-0000D2160000}"/>
    <cellStyle name="Monétaire 3 3 3 5 2" xfId="1851" xr:uid="{00000000-0005-0000-0000-0000D3160000}"/>
    <cellStyle name="Monétaire 3 3 3 5 3" xfId="2559" xr:uid="{00000000-0005-0000-0000-0000D4160000}"/>
    <cellStyle name="Monétaire 3 3 3 5 4" xfId="3259" xr:uid="{00000000-0005-0000-0000-0000D5160000}"/>
    <cellStyle name="Monétaire 3 3 3 5 5" xfId="3959" xr:uid="{00000000-0005-0000-0000-0000D6160000}"/>
    <cellStyle name="Monétaire 3 3 3 5 6" xfId="4659" xr:uid="{00000000-0005-0000-0000-0000D7160000}"/>
    <cellStyle name="Monétaire 3 3 3 5 7" xfId="5373" xr:uid="{00000000-0005-0000-0000-0000D8160000}"/>
    <cellStyle name="Monétaire 3 3 3 5 8" xfId="6087" xr:uid="{00000000-0005-0000-0000-0000D9160000}"/>
    <cellStyle name="Monétaire 3 3 3 5 9" xfId="6801" xr:uid="{00000000-0005-0000-0000-0000DA160000}"/>
    <cellStyle name="Monétaire 3 3 3 6" xfId="653" xr:uid="{00000000-0005-0000-0000-0000DB160000}"/>
    <cellStyle name="Monétaire 3 3 3 6 10" xfId="7615" xr:uid="{00000000-0005-0000-0000-0000DC160000}"/>
    <cellStyle name="Monétaire 3 3 3 6 11" xfId="8329" xr:uid="{00000000-0005-0000-0000-0000DD160000}"/>
    <cellStyle name="Monétaire 3 3 3 6 12" xfId="9043" xr:uid="{00000000-0005-0000-0000-0000DE160000}"/>
    <cellStyle name="Monétaire 3 3 3 6 13" xfId="9757" xr:uid="{00000000-0005-0000-0000-0000DF160000}"/>
    <cellStyle name="Monétaire 3 3 3 6 14" xfId="10471" xr:uid="{00000000-0005-0000-0000-0000E0160000}"/>
    <cellStyle name="Monétaire 3 3 3 6 15" xfId="11185" xr:uid="{00000000-0005-0000-0000-0000E1160000}"/>
    <cellStyle name="Monétaire 3 3 3 6 16" xfId="1251" xr:uid="{00000000-0005-0000-0000-0000E2160000}"/>
    <cellStyle name="Monétaire 3 3 3 6 2" xfId="1951" xr:uid="{00000000-0005-0000-0000-0000E3160000}"/>
    <cellStyle name="Monétaire 3 3 3 6 3" xfId="2659" xr:uid="{00000000-0005-0000-0000-0000E4160000}"/>
    <cellStyle name="Monétaire 3 3 3 6 4" xfId="3359" xr:uid="{00000000-0005-0000-0000-0000E5160000}"/>
    <cellStyle name="Monétaire 3 3 3 6 5" xfId="4059" xr:uid="{00000000-0005-0000-0000-0000E6160000}"/>
    <cellStyle name="Monétaire 3 3 3 6 6" xfId="4759" xr:uid="{00000000-0005-0000-0000-0000E7160000}"/>
    <cellStyle name="Monétaire 3 3 3 6 7" xfId="5473" xr:uid="{00000000-0005-0000-0000-0000E8160000}"/>
    <cellStyle name="Monétaire 3 3 3 6 8" xfId="6187" xr:uid="{00000000-0005-0000-0000-0000E9160000}"/>
    <cellStyle name="Monétaire 3 3 3 6 9" xfId="6901" xr:uid="{00000000-0005-0000-0000-0000EA160000}"/>
    <cellStyle name="Monétaire 3 3 3 7" xfId="177" xr:uid="{00000000-0005-0000-0000-0000EB160000}"/>
    <cellStyle name="Monétaire 3 3 3 7 10" xfId="7853" xr:uid="{00000000-0005-0000-0000-0000EC160000}"/>
    <cellStyle name="Monétaire 3 3 3 7 11" xfId="8567" xr:uid="{00000000-0005-0000-0000-0000ED160000}"/>
    <cellStyle name="Monétaire 3 3 3 7 12" xfId="9281" xr:uid="{00000000-0005-0000-0000-0000EE160000}"/>
    <cellStyle name="Monétaire 3 3 3 7 13" xfId="9995" xr:uid="{00000000-0005-0000-0000-0000EF160000}"/>
    <cellStyle name="Monétaire 3 3 3 7 14" xfId="10709" xr:uid="{00000000-0005-0000-0000-0000F0160000}"/>
    <cellStyle name="Monétaire 3 3 3 7 15" xfId="1475" xr:uid="{00000000-0005-0000-0000-0000F1160000}"/>
    <cellStyle name="Monétaire 3 3 3 7 2" xfId="2183" xr:uid="{00000000-0005-0000-0000-0000F2160000}"/>
    <cellStyle name="Monétaire 3 3 3 7 3" xfId="2883" xr:uid="{00000000-0005-0000-0000-0000F3160000}"/>
    <cellStyle name="Monétaire 3 3 3 7 4" xfId="3583" xr:uid="{00000000-0005-0000-0000-0000F4160000}"/>
    <cellStyle name="Monétaire 3 3 3 7 5" xfId="4283" xr:uid="{00000000-0005-0000-0000-0000F5160000}"/>
    <cellStyle name="Monétaire 3 3 3 7 6" xfId="4997" xr:uid="{00000000-0005-0000-0000-0000F6160000}"/>
    <cellStyle name="Monétaire 3 3 3 7 7" xfId="5711" xr:uid="{00000000-0005-0000-0000-0000F7160000}"/>
    <cellStyle name="Monétaire 3 3 3 7 8" xfId="6425" xr:uid="{00000000-0005-0000-0000-0000F8160000}"/>
    <cellStyle name="Monétaire 3 3 3 7 9" xfId="7139" xr:uid="{00000000-0005-0000-0000-0000F9160000}"/>
    <cellStyle name="Monétaire 3 3 3 8" xfId="1359" xr:uid="{00000000-0005-0000-0000-0000FA160000}"/>
    <cellStyle name="Monétaire 3 3 3 9" xfId="2067" xr:uid="{00000000-0005-0000-0000-0000FB160000}"/>
    <cellStyle name="Monétaire 3 3 4" xfId="33" xr:uid="{00000000-0005-0000-0000-0000FC160000}"/>
    <cellStyle name="Monétaire 3 3 4 10" xfId="2739" xr:uid="{00000000-0005-0000-0000-0000FD160000}"/>
    <cellStyle name="Monétaire 3 3 4 11" xfId="3439" xr:uid="{00000000-0005-0000-0000-0000FE160000}"/>
    <cellStyle name="Monétaire 3 3 4 12" xfId="4139" xr:uid="{00000000-0005-0000-0000-0000FF160000}"/>
    <cellStyle name="Monétaire 3 3 4 13" xfId="4853" xr:uid="{00000000-0005-0000-0000-000000170000}"/>
    <cellStyle name="Monétaire 3 3 4 14" xfId="5567" xr:uid="{00000000-0005-0000-0000-000001170000}"/>
    <cellStyle name="Monétaire 3 3 4 15" xfId="6281" xr:uid="{00000000-0005-0000-0000-000002170000}"/>
    <cellStyle name="Monétaire 3 3 4 16" xfId="6995" xr:uid="{00000000-0005-0000-0000-000003170000}"/>
    <cellStyle name="Monétaire 3 3 4 17" xfId="7709" xr:uid="{00000000-0005-0000-0000-000004170000}"/>
    <cellStyle name="Monétaire 3 3 4 18" xfId="8423" xr:uid="{00000000-0005-0000-0000-000005170000}"/>
    <cellStyle name="Monétaire 3 3 4 19" xfId="9137" xr:uid="{00000000-0005-0000-0000-000006170000}"/>
    <cellStyle name="Monétaire 3 3 4 2" xfId="233" xr:uid="{00000000-0005-0000-0000-000007170000}"/>
    <cellStyle name="Monétaire 3 3 4 2 10" xfId="7195" xr:uid="{00000000-0005-0000-0000-000008170000}"/>
    <cellStyle name="Monétaire 3 3 4 2 11" xfId="7909" xr:uid="{00000000-0005-0000-0000-000009170000}"/>
    <cellStyle name="Monétaire 3 3 4 2 12" xfId="8623" xr:uid="{00000000-0005-0000-0000-00000A170000}"/>
    <cellStyle name="Monétaire 3 3 4 2 13" xfId="9337" xr:uid="{00000000-0005-0000-0000-00000B170000}"/>
    <cellStyle name="Monétaire 3 3 4 2 14" xfId="10051" xr:uid="{00000000-0005-0000-0000-00000C170000}"/>
    <cellStyle name="Monétaire 3 3 4 2 15" xfId="10765" xr:uid="{00000000-0005-0000-0000-00000D170000}"/>
    <cellStyle name="Monétaire 3 3 4 2 16" xfId="831" xr:uid="{00000000-0005-0000-0000-00000E170000}"/>
    <cellStyle name="Monétaire 3 3 4 2 2" xfId="1531" xr:uid="{00000000-0005-0000-0000-00000F170000}"/>
    <cellStyle name="Monétaire 3 3 4 2 3" xfId="2239" xr:uid="{00000000-0005-0000-0000-000010170000}"/>
    <cellStyle name="Monétaire 3 3 4 2 4" xfId="2939" xr:uid="{00000000-0005-0000-0000-000011170000}"/>
    <cellStyle name="Monétaire 3 3 4 2 5" xfId="3639" xr:uid="{00000000-0005-0000-0000-000012170000}"/>
    <cellStyle name="Monétaire 3 3 4 2 6" xfId="4339" xr:uid="{00000000-0005-0000-0000-000013170000}"/>
    <cellStyle name="Monétaire 3 3 4 2 7" xfId="5053" xr:uid="{00000000-0005-0000-0000-000014170000}"/>
    <cellStyle name="Monétaire 3 3 4 2 8" xfId="5767" xr:uid="{00000000-0005-0000-0000-000015170000}"/>
    <cellStyle name="Monétaire 3 3 4 2 9" xfId="6481" xr:uid="{00000000-0005-0000-0000-000016170000}"/>
    <cellStyle name="Monétaire 3 3 4 20" xfId="9851" xr:uid="{00000000-0005-0000-0000-000017170000}"/>
    <cellStyle name="Monétaire 3 3 4 21" xfId="10565" xr:uid="{00000000-0005-0000-0000-000018170000}"/>
    <cellStyle name="Monétaire 3 3 4 22" xfId="747" xr:uid="{00000000-0005-0000-0000-000019170000}"/>
    <cellStyle name="Monétaire 3 3 4 3" xfId="325" xr:uid="{00000000-0005-0000-0000-00001A170000}"/>
    <cellStyle name="Monétaire 3 3 4 3 10" xfId="7287" xr:uid="{00000000-0005-0000-0000-00001B170000}"/>
    <cellStyle name="Monétaire 3 3 4 3 11" xfId="8001" xr:uid="{00000000-0005-0000-0000-00001C170000}"/>
    <cellStyle name="Monétaire 3 3 4 3 12" xfId="8715" xr:uid="{00000000-0005-0000-0000-00001D170000}"/>
    <cellStyle name="Monétaire 3 3 4 3 13" xfId="9429" xr:uid="{00000000-0005-0000-0000-00001E170000}"/>
    <cellStyle name="Monétaire 3 3 4 3 14" xfId="10143" xr:uid="{00000000-0005-0000-0000-00001F170000}"/>
    <cellStyle name="Monétaire 3 3 4 3 15" xfId="10857" xr:uid="{00000000-0005-0000-0000-000020170000}"/>
    <cellStyle name="Monétaire 3 3 4 3 16" xfId="923" xr:uid="{00000000-0005-0000-0000-000021170000}"/>
    <cellStyle name="Monétaire 3 3 4 3 2" xfId="1623" xr:uid="{00000000-0005-0000-0000-000022170000}"/>
    <cellStyle name="Monétaire 3 3 4 3 3" xfId="2331" xr:uid="{00000000-0005-0000-0000-000023170000}"/>
    <cellStyle name="Monétaire 3 3 4 3 4" xfId="3031" xr:uid="{00000000-0005-0000-0000-000024170000}"/>
    <cellStyle name="Monétaire 3 3 4 3 5" xfId="3731" xr:uid="{00000000-0005-0000-0000-000025170000}"/>
    <cellStyle name="Monétaire 3 3 4 3 6" xfId="4431" xr:uid="{00000000-0005-0000-0000-000026170000}"/>
    <cellStyle name="Monétaire 3 3 4 3 7" xfId="5145" xr:uid="{00000000-0005-0000-0000-000027170000}"/>
    <cellStyle name="Monétaire 3 3 4 3 8" xfId="5859" xr:uid="{00000000-0005-0000-0000-000028170000}"/>
    <cellStyle name="Monétaire 3 3 4 3 9" xfId="6573" xr:uid="{00000000-0005-0000-0000-000029170000}"/>
    <cellStyle name="Monétaire 3 3 4 4" xfId="425" xr:uid="{00000000-0005-0000-0000-00002A170000}"/>
    <cellStyle name="Monétaire 3 3 4 4 10" xfId="7387" xr:uid="{00000000-0005-0000-0000-00002B170000}"/>
    <cellStyle name="Monétaire 3 3 4 4 11" xfId="8101" xr:uid="{00000000-0005-0000-0000-00002C170000}"/>
    <cellStyle name="Monétaire 3 3 4 4 12" xfId="8815" xr:uid="{00000000-0005-0000-0000-00002D170000}"/>
    <cellStyle name="Monétaire 3 3 4 4 13" xfId="9529" xr:uid="{00000000-0005-0000-0000-00002E170000}"/>
    <cellStyle name="Monétaire 3 3 4 4 14" xfId="10243" xr:uid="{00000000-0005-0000-0000-00002F170000}"/>
    <cellStyle name="Monétaire 3 3 4 4 15" xfId="10957" xr:uid="{00000000-0005-0000-0000-000030170000}"/>
    <cellStyle name="Monétaire 3 3 4 4 16" xfId="1023" xr:uid="{00000000-0005-0000-0000-000031170000}"/>
    <cellStyle name="Monétaire 3 3 4 4 2" xfId="1723" xr:uid="{00000000-0005-0000-0000-000032170000}"/>
    <cellStyle name="Monétaire 3 3 4 4 3" xfId="2431" xr:uid="{00000000-0005-0000-0000-000033170000}"/>
    <cellStyle name="Monétaire 3 3 4 4 4" xfId="3131" xr:uid="{00000000-0005-0000-0000-000034170000}"/>
    <cellStyle name="Monétaire 3 3 4 4 5" xfId="3831" xr:uid="{00000000-0005-0000-0000-000035170000}"/>
    <cellStyle name="Monétaire 3 3 4 4 6" xfId="4531" xr:uid="{00000000-0005-0000-0000-000036170000}"/>
    <cellStyle name="Monétaire 3 3 4 4 7" xfId="5245" xr:uid="{00000000-0005-0000-0000-000037170000}"/>
    <cellStyle name="Monétaire 3 3 4 4 8" xfId="5959" xr:uid="{00000000-0005-0000-0000-000038170000}"/>
    <cellStyle name="Monétaire 3 3 4 4 9" xfId="6673" xr:uid="{00000000-0005-0000-0000-000039170000}"/>
    <cellStyle name="Monétaire 3 3 4 5" xfId="525" xr:uid="{00000000-0005-0000-0000-00003A170000}"/>
    <cellStyle name="Monétaire 3 3 4 5 10" xfId="7487" xr:uid="{00000000-0005-0000-0000-00003B170000}"/>
    <cellStyle name="Monétaire 3 3 4 5 11" xfId="8201" xr:uid="{00000000-0005-0000-0000-00003C170000}"/>
    <cellStyle name="Monétaire 3 3 4 5 12" xfId="8915" xr:uid="{00000000-0005-0000-0000-00003D170000}"/>
    <cellStyle name="Monétaire 3 3 4 5 13" xfId="9629" xr:uid="{00000000-0005-0000-0000-00003E170000}"/>
    <cellStyle name="Monétaire 3 3 4 5 14" xfId="10343" xr:uid="{00000000-0005-0000-0000-00003F170000}"/>
    <cellStyle name="Monétaire 3 3 4 5 15" xfId="11057" xr:uid="{00000000-0005-0000-0000-000040170000}"/>
    <cellStyle name="Monétaire 3 3 4 5 16" xfId="1123" xr:uid="{00000000-0005-0000-0000-000041170000}"/>
    <cellStyle name="Monétaire 3 3 4 5 2" xfId="1823" xr:uid="{00000000-0005-0000-0000-000042170000}"/>
    <cellStyle name="Monétaire 3 3 4 5 3" xfId="2531" xr:uid="{00000000-0005-0000-0000-000043170000}"/>
    <cellStyle name="Monétaire 3 3 4 5 4" xfId="3231" xr:uid="{00000000-0005-0000-0000-000044170000}"/>
    <cellStyle name="Monétaire 3 3 4 5 5" xfId="3931" xr:uid="{00000000-0005-0000-0000-000045170000}"/>
    <cellStyle name="Monétaire 3 3 4 5 6" xfId="4631" xr:uid="{00000000-0005-0000-0000-000046170000}"/>
    <cellStyle name="Monétaire 3 3 4 5 7" xfId="5345" xr:uid="{00000000-0005-0000-0000-000047170000}"/>
    <cellStyle name="Monétaire 3 3 4 5 8" xfId="6059" xr:uid="{00000000-0005-0000-0000-000048170000}"/>
    <cellStyle name="Monétaire 3 3 4 5 9" xfId="6773" xr:uid="{00000000-0005-0000-0000-000049170000}"/>
    <cellStyle name="Monétaire 3 3 4 6" xfId="625" xr:uid="{00000000-0005-0000-0000-00004A170000}"/>
    <cellStyle name="Monétaire 3 3 4 6 10" xfId="7587" xr:uid="{00000000-0005-0000-0000-00004B170000}"/>
    <cellStyle name="Monétaire 3 3 4 6 11" xfId="8301" xr:uid="{00000000-0005-0000-0000-00004C170000}"/>
    <cellStyle name="Monétaire 3 3 4 6 12" xfId="9015" xr:uid="{00000000-0005-0000-0000-00004D170000}"/>
    <cellStyle name="Monétaire 3 3 4 6 13" xfId="9729" xr:uid="{00000000-0005-0000-0000-00004E170000}"/>
    <cellStyle name="Monétaire 3 3 4 6 14" xfId="10443" xr:uid="{00000000-0005-0000-0000-00004F170000}"/>
    <cellStyle name="Monétaire 3 3 4 6 15" xfId="11157" xr:uid="{00000000-0005-0000-0000-000050170000}"/>
    <cellStyle name="Monétaire 3 3 4 6 16" xfId="1223" xr:uid="{00000000-0005-0000-0000-000051170000}"/>
    <cellStyle name="Monétaire 3 3 4 6 2" xfId="1923" xr:uid="{00000000-0005-0000-0000-000052170000}"/>
    <cellStyle name="Monétaire 3 3 4 6 3" xfId="2631" xr:uid="{00000000-0005-0000-0000-000053170000}"/>
    <cellStyle name="Monétaire 3 3 4 6 4" xfId="3331" xr:uid="{00000000-0005-0000-0000-000054170000}"/>
    <cellStyle name="Monétaire 3 3 4 6 5" xfId="4031" xr:uid="{00000000-0005-0000-0000-000055170000}"/>
    <cellStyle name="Monétaire 3 3 4 6 6" xfId="4731" xr:uid="{00000000-0005-0000-0000-000056170000}"/>
    <cellStyle name="Monétaire 3 3 4 6 7" xfId="5445" xr:uid="{00000000-0005-0000-0000-000057170000}"/>
    <cellStyle name="Monétaire 3 3 4 6 8" xfId="6159" xr:uid="{00000000-0005-0000-0000-000058170000}"/>
    <cellStyle name="Monétaire 3 3 4 6 9" xfId="6873" xr:uid="{00000000-0005-0000-0000-000059170000}"/>
    <cellStyle name="Monétaire 3 3 4 7" xfId="149" xr:uid="{00000000-0005-0000-0000-00005A170000}"/>
    <cellStyle name="Monétaire 3 3 4 7 10" xfId="7825" xr:uid="{00000000-0005-0000-0000-00005B170000}"/>
    <cellStyle name="Monétaire 3 3 4 7 11" xfId="8539" xr:uid="{00000000-0005-0000-0000-00005C170000}"/>
    <cellStyle name="Monétaire 3 3 4 7 12" xfId="9253" xr:uid="{00000000-0005-0000-0000-00005D170000}"/>
    <cellStyle name="Monétaire 3 3 4 7 13" xfId="9967" xr:uid="{00000000-0005-0000-0000-00005E170000}"/>
    <cellStyle name="Monétaire 3 3 4 7 14" xfId="10681" xr:uid="{00000000-0005-0000-0000-00005F170000}"/>
    <cellStyle name="Monétaire 3 3 4 7 15" xfId="1447" xr:uid="{00000000-0005-0000-0000-000060170000}"/>
    <cellStyle name="Monétaire 3 3 4 7 2" xfId="2155" xr:uid="{00000000-0005-0000-0000-000061170000}"/>
    <cellStyle name="Monétaire 3 3 4 7 3" xfId="2855" xr:uid="{00000000-0005-0000-0000-000062170000}"/>
    <cellStyle name="Monétaire 3 3 4 7 4" xfId="3555" xr:uid="{00000000-0005-0000-0000-000063170000}"/>
    <cellStyle name="Monétaire 3 3 4 7 5" xfId="4255" xr:uid="{00000000-0005-0000-0000-000064170000}"/>
    <cellStyle name="Monétaire 3 3 4 7 6" xfId="4969" xr:uid="{00000000-0005-0000-0000-000065170000}"/>
    <cellStyle name="Monétaire 3 3 4 7 7" xfId="5683" xr:uid="{00000000-0005-0000-0000-000066170000}"/>
    <cellStyle name="Monétaire 3 3 4 7 8" xfId="6397" xr:uid="{00000000-0005-0000-0000-000067170000}"/>
    <cellStyle name="Monétaire 3 3 4 7 9" xfId="7111" xr:uid="{00000000-0005-0000-0000-000068170000}"/>
    <cellStyle name="Monétaire 3 3 4 8" xfId="1331" xr:uid="{00000000-0005-0000-0000-000069170000}"/>
    <cellStyle name="Monétaire 3 3 4 9" xfId="2039" xr:uid="{00000000-0005-0000-0000-00006A170000}"/>
    <cellStyle name="Monétaire 3 3 5" xfId="215" xr:uid="{00000000-0005-0000-0000-00006B170000}"/>
    <cellStyle name="Monétaire 3 3 5 10" xfId="7177" xr:uid="{00000000-0005-0000-0000-00006C170000}"/>
    <cellStyle name="Monétaire 3 3 5 11" xfId="7891" xr:uid="{00000000-0005-0000-0000-00006D170000}"/>
    <cellStyle name="Monétaire 3 3 5 12" xfId="8605" xr:uid="{00000000-0005-0000-0000-00006E170000}"/>
    <cellStyle name="Monétaire 3 3 5 13" xfId="9319" xr:uid="{00000000-0005-0000-0000-00006F170000}"/>
    <cellStyle name="Monétaire 3 3 5 14" xfId="10033" xr:uid="{00000000-0005-0000-0000-000070170000}"/>
    <cellStyle name="Monétaire 3 3 5 15" xfId="10747" xr:uid="{00000000-0005-0000-0000-000071170000}"/>
    <cellStyle name="Monétaire 3 3 5 16" xfId="813" xr:uid="{00000000-0005-0000-0000-000072170000}"/>
    <cellStyle name="Monétaire 3 3 5 2" xfId="1513" xr:uid="{00000000-0005-0000-0000-000073170000}"/>
    <cellStyle name="Monétaire 3 3 5 3" xfId="2221" xr:uid="{00000000-0005-0000-0000-000074170000}"/>
    <cellStyle name="Monétaire 3 3 5 4" xfId="2921" xr:uid="{00000000-0005-0000-0000-000075170000}"/>
    <cellStyle name="Monétaire 3 3 5 5" xfId="3621" xr:uid="{00000000-0005-0000-0000-000076170000}"/>
    <cellStyle name="Monétaire 3 3 5 6" xfId="4321" xr:uid="{00000000-0005-0000-0000-000077170000}"/>
    <cellStyle name="Monétaire 3 3 5 7" xfId="5035" xr:uid="{00000000-0005-0000-0000-000078170000}"/>
    <cellStyle name="Monétaire 3 3 5 8" xfId="5749" xr:uid="{00000000-0005-0000-0000-000079170000}"/>
    <cellStyle name="Monétaire 3 3 5 9" xfId="6463" xr:uid="{00000000-0005-0000-0000-00007A170000}"/>
    <cellStyle name="Monétaire 3 3 6" xfId="307" xr:uid="{00000000-0005-0000-0000-00007B170000}"/>
    <cellStyle name="Monétaire 3 3 6 10" xfId="7269" xr:uid="{00000000-0005-0000-0000-00007C170000}"/>
    <cellStyle name="Monétaire 3 3 6 11" xfId="7983" xr:uid="{00000000-0005-0000-0000-00007D170000}"/>
    <cellStyle name="Monétaire 3 3 6 12" xfId="8697" xr:uid="{00000000-0005-0000-0000-00007E170000}"/>
    <cellStyle name="Monétaire 3 3 6 13" xfId="9411" xr:uid="{00000000-0005-0000-0000-00007F170000}"/>
    <cellStyle name="Monétaire 3 3 6 14" xfId="10125" xr:uid="{00000000-0005-0000-0000-000080170000}"/>
    <cellStyle name="Monétaire 3 3 6 15" xfId="10839" xr:uid="{00000000-0005-0000-0000-000081170000}"/>
    <cellStyle name="Monétaire 3 3 6 16" xfId="905" xr:uid="{00000000-0005-0000-0000-000082170000}"/>
    <cellStyle name="Monétaire 3 3 6 2" xfId="1605" xr:uid="{00000000-0005-0000-0000-000083170000}"/>
    <cellStyle name="Monétaire 3 3 6 3" xfId="2313" xr:uid="{00000000-0005-0000-0000-000084170000}"/>
    <cellStyle name="Monétaire 3 3 6 4" xfId="3013" xr:uid="{00000000-0005-0000-0000-000085170000}"/>
    <cellStyle name="Monétaire 3 3 6 5" xfId="3713" xr:uid="{00000000-0005-0000-0000-000086170000}"/>
    <cellStyle name="Monétaire 3 3 6 6" xfId="4413" xr:uid="{00000000-0005-0000-0000-000087170000}"/>
    <cellStyle name="Monétaire 3 3 6 7" xfId="5127" xr:uid="{00000000-0005-0000-0000-000088170000}"/>
    <cellStyle name="Monétaire 3 3 6 8" xfId="5841" xr:uid="{00000000-0005-0000-0000-000089170000}"/>
    <cellStyle name="Monétaire 3 3 6 9" xfId="6555" xr:uid="{00000000-0005-0000-0000-00008A170000}"/>
    <cellStyle name="Monétaire 3 3 7" xfId="407" xr:uid="{00000000-0005-0000-0000-00008B170000}"/>
    <cellStyle name="Monétaire 3 3 7 10" xfId="7369" xr:uid="{00000000-0005-0000-0000-00008C170000}"/>
    <cellStyle name="Monétaire 3 3 7 11" xfId="8083" xr:uid="{00000000-0005-0000-0000-00008D170000}"/>
    <cellStyle name="Monétaire 3 3 7 12" xfId="8797" xr:uid="{00000000-0005-0000-0000-00008E170000}"/>
    <cellStyle name="Monétaire 3 3 7 13" xfId="9511" xr:uid="{00000000-0005-0000-0000-00008F170000}"/>
    <cellStyle name="Monétaire 3 3 7 14" xfId="10225" xr:uid="{00000000-0005-0000-0000-000090170000}"/>
    <cellStyle name="Monétaire 3 3 7 15" xfId="10939" xr:uid="{00000000-0005-0000-0000-000091170000}"/>
    <cellStyle name="Monétaire 3 3 7 16" xfId="1005" xr:uid="{00000000-0005-0000-0000-000092170000}"/>
    <cellStyle name="Monétaire 3 3 7 2" xfId="1705" xr:uid="{00000000-0005-0000-0000-000093170000}"/>
    <cellStyle name="Monétaire 3 3 7 3" xfId="2413" xr:uid="{00000000-0005-0000-0000-000094170000}"/>
    <cellStyle name="Monétaire 3 3 7 4" xfId="3113" xr:uid="{00000000-0005-0000-0000-000095170000}"/>
    <cellStyle name="Monétaire 3 3 7 5" xfId="3813" xr:uid="{00000000-0005-0000-0000-000096170000}"/>
    <cellStyle name="Monétaire 3 3 7 6" xfId="4513" xr:uid="{00000000-0005-0000-0000-000097170000}"/>
    <cellStyle name="Monétaire 3 3 7 7" xfId="5227" xr:uid="{00000000-0005-0000-0000-000098170000}"/>
    <cellStyle name="Monétaire 3 3 7 8" xfId="5941" xr:uid="{00000000-0005-0000-0000-000099170000}"/>
    <cellStyle name="Monétaire 3 3 7 9" xfId="6655" xr:uid="{00000000-0005-0000-0000-00009A170000}"/>
    <cellStyle name="Monétaire 3 3 8" xfId="507" xr:uid="{00000000-0005-0000-0000-00009B170000}"/>
    <cellStyle name="Monétaire 3 3 8 10" xfId="7469" xr:uid="{00000000-0005-0000-0000-00009C170000}"/>
    <cellStyle name="Monétaire 3 3 8 11" xfId="8183" xr:uid="{00000000-0005-0000-0000-00009D170000}"/>
    <cellStyle name="Monétaire 3 3 8 12" xfId="8897" xr:uid="{00000000-0005-0000-0000-00009E170000}"/>
    <cellStyle name="Monétaire 3 3 8 13" xfId="9611" xr:uid="{00000000-0005-0000-0000-00009F170000}"/>
    <cellStyle name="Monétaire 3 3 8 14" xfId="10325" xr:uid="{00000000-0005-0000-0000-0000A0170000}"/>
    <cellStyle name="Monétaire 3 3 8 15" xfId="11039" xr:uid="{00000000-0005-0000-0000-0000A1170000}"/>
    <cellStyle name="Monétaire 3 3 8 16" xfId="1105" xr:uid="{00000000-0005-0000-0000-0000A2170000}"/>
    <cellStyle name="Monétaire 3 3 8 2" xfId="1805" xr:uid="{00000000-0005-0000-0000-0000A3170000}"/>
    <cellStyle name="Monétaire 3 3 8 3" xfId="2513" xr:uid="{00000000-0005-0000-0000-0000A4170000}"/>
    <cellStyle name="Monétaire 3 3 8 4" xfId="3213" xr:uid="{00000000-0005-0000-0000-0000A5170000}"/>
    <cellStyle name="Monétaire 3 3 8 5" xfId="3913" xr:uid="{00000000-0005-0000-0000-0000A6170000}"/>
    <cellStyle name="Monétaire 3 3 8 6" xfId="4613" xr:uid="{00000000-0005-0000-0000-0000A7170000}"/>
    <cellStyle name="Monétaire 3 3 8 7" xfId="5327" xr:uid="{00000000-0005-0000-0000-0000A8170000}"/>
    <cellStyle name="Monétaire 3 3 8 8" xfId="6041" xr:uid="{00000000-0005-0000-0000-0000A9170000}"/>
    <cellStyle name="Monétaire 3 3 8 9" xfId="6755" xr:uid="{00000000-0005-0000-0000-0000AA170000}"/>
    <cellStyle name="Monétaire 3 3 9" xfId="607" xr:uid="{00000000-0005-0000-0000-0000AB170000}"/>
    <cellStyle name="Monétaire 3 3 9 10" xfId="7569" xr:uid="{00000000-0005-0000-0000-0000AC170000}"/>
    <cellStyle name="Monétaire 3 3 9 11" xfId="8283" xr:uid="{00000000-0005-0000-0000-0000AD170000}"/>
    <cellStyle name="Monétaire 3 3 9 12" xfId="8997" xr:uid="{00000000-0005-0000-0000-0000AE170000}"/>
    <cellStyle name="Monétaire 3 3 9 13" xfId="9711" xr:uid="{00000000-0005-0000-0000-0000AF170000}"/>
    <cellStyle name="Monétaire 3 3 9 14" xfId="10425" xr:uid="{00000000-0005-0000-0000-0000B0170000}"/>
    <cellStyle name="Monétaire 3 3 9 15" xfId="11139" xr:uid="{00000000-0005-0000-0000-0000B1170000}"/>
    <cellStyle name="Monétaire 3 3 9 16" xfId="1205" xr:uid="{00000000-0005-0000-0000-0000B2170000}"/>
    <cellStyle name="Monétaire 3 3 9 2" xfId="1905" xr:uid="{00000000-0005-0000-0000-0000B3170000}"/>
    <cellStyle name="Monétaire 3 3 9 3" xfId="2613" xr:uid="{00000000-0005-0000-0000-0000B4170000}"/>
    <cellStyle name="Monétaire 3 3 9 4" xfId="3313" xr:uid="{00000000-0005-0000-0000-0000B5170000}"/>
    <cellStyle name="Monétaire 3 3 9 5" xfId="4013" xr:uid="{00000000-0005-0000-0000-0000B6170000}"/>
    <cellStyle name="Monétaire 3 3 9 6" xfId="4713" xr:uid="{00000000-0005-0000-0000-0000B7170000}"/>
    <cellStyle name="Monétaire 3 3 9 7" xfId="5427" xr:uid="{00000000-0005-0000-0000-0000B8170000}"/>
    <cellStyle name="Monétaire 3 3 9 8" xfId="6141" xr:uid="{00000000-0005-0000-0000-0000B9170000}"/>
    <cellStyle name="Monétaire 3 3 9 9" xfId="6855" xr:uid="{00000000-0005-0000-0000-0000BA170000}"/>
    <cellStyle name="Monétaire 3 30" xfId="8398" xr:uid="{00000000-0005-0000-0000-0000BB170000}"/>
    <cellStyle name="Monétaire 3 31" xfId="9112" xr:uid="{00000000-0005-0000-0000-0000BC170000}"/>
    <cellStyle name="Monétaire 3 32" xfId="9826" xr:uid="{00000000-0005-0000-0000-0000BD170000}"/>
    <cellStyle name="Monétaire 3 33" xfId="10540" xr:uid="{00000000-0005-0000-0000-0000BE170000}"/>
    <cellStyle name="Monétaire 3 34" xfId="722" xr:uid="{00000000-0005-0000-0000-0000BF170000}"/>
    <cellStyle name="Monétaire 3 4" xfId="22" xr:uid="{00000000-0005-0000-0000-0000C0170000}"/>
    <cellStyle name="Monétaire 3 4 10" xfId="1320" xr:uid="{00000000-0005-0000-0000-0000C1170000}"/>
    <cellStyle name="Monétaire 3 4 11" xfId="2028" xr:uid="{00000000-0005-0000-0000-0000C2170000}"/>
    <cellStyle name="Monétaire 3 4 12" xfId="2728" xr:uid="{00000000-0005-0000-0000-0000C3170000}"/>
    <cellStyle name="Monétaire 3 4 13" xfId="3428" xr:uid="{00000000-0005-0000-0000-0000C4170000}"/>
    <cellStyle name="Monétaire 3 4 14" xfId="4128" xr:uid="{00000000-0005-0000-0000-0000C5170000}"/>
    <cellStyle name="Monétaire 3 4 15" xfId="4842" xr:uid="{00000000-0005-0000-0000-0000C6170000}"/>
    <cellStyle name="Monétaire 3 4 16" xfId="5556" xr:uid="{00000000-0005-0000-0000-0000C7170000}"/>
    <cellStyle name="Monétaire 3 4 17" xfId="6270" xr:uid="{00000000-0005-0000-0000-0000C8170000}"/>
    <cellStyle name="Monétaire 3 4 18" xfId="6984" xr:uid="{00000000-0005-0000-0000-0000C9170000}"/>
    <cellStyle name="Monétaire 3 4 19" xfId="7698" xr:uid="{00000000-0005-0000-0000-0000CA170000}"/>
    <cellStyle name="Monétaire 3 4 2" xfId="68" xr:uid="{00000000-0005-0000-0000-0000CB170000}"/>
    <cellStyle name="Monétaire 3 4 2 10" xfId="2774" xr:uid="{00000000-0005-0000-0000-0000CC170000}"/>
    <cellStyle name="Monétaire 3 4 2 11" xfId="3474" xr:uid="{00000000-0005-0000-0000-0000CD170000}"/>
    <cellStyle name="Monétaire 3 4 2 12" xfId="4174" xr:uid="{00000000-0005-0000-0000-0000CE170000}"/>
    <cellStyle name="Monétaire 3 4 2 13" xfId="4888" xr:uid="{00000000-0005-0000-0000-0000CF170000}"/>
    <cellStyle name="Monétaire 3 4 2 14" xfId="5602" xr:uid="{00000000-0005-0000-0000-0000D0170000}"/>
    <cellStyle name="Monétaire 3 4 2 15" xfId="6316" xr:uid="{00000000-0005-0000-0000-0000D1170000}"/>
    <cellStyle name="Monétaire 3 4 2 16" xfId="7030" xr:uid="{00000000-0005-0000-0000-0000D2170000}"/>
    <cellStyle name="Monétaire 3 4 2 17" xfId="7744" xr:uid="{00000000-0005-0000-0000-0000D3170000}"/>
    <cellStyle name="Monétaire 3 4 2 18" xfId="8458" xr:uid="{00000000-0005-0000-0000-0000D4170000}"/>
    <cellStyle name="Monétaire 3 4 2 19" xfId="9172" xr:uid="{00000000-0005-0000-0000-0000D5170000}"/>
    <cellStyle name="Monétaire 3 4 2 2" xfId="268" xr:uid="{00000000-0005-0000-0000-0000D6170000}"/>
    <cellStyle name="Monétaire 3 4 2 2 10" xfId="7230" xr:uid="{00000000-0005-0000-0000-0000D7170000}"/>
    <cellStyle name="Monétaire 3 4 2 2 11" xfId="7944" xr:uid="{00000000-0005-0000-0000-0000D8170000}"/>
    <cellStyle name="Monétaire 3 4 2 2 12" xfId="8658" xr:uid="{00000000-0005-0000-0000-0000D9170000}"/>
    <cellStyle name="Monétaire 3 4 2 2 13" xfId="9372" xr:uid="{00000000-0005-0000-0000-0000DA170000}"/>
    <cellStyle name="Monétaire 3 4 2 2 14" xfId="10086" xr:uid="{00000000-0005-0000-0000-0000DB170000}"/>
    <cellStyle name="Monétaire 3 4 2 2 15" xfId="10800" xr:uid="{00000000-0005-0000-0000-0000DC170000}"/>
    <cellStyle name="Monétaire 3 4 2 2 16" xfId="866" xr:uid="{00000000-0005-0000-0000-0000DD170000}"/>
    <cellStyle name="Monétaire 3 4 2 2 2" xfId="1566" xr:uid="{00000000-0005-0000-0000-0000DE170000}"/>
    <cellStyle name="Monétaire 3 4 2 2 3" xfId="2274" xr:uid="{00000000-0005-0000-0000-0000DF170000}"/>
    <cellStyle name="Monétaire 3 4 2 2 4" xfId="2974" xr:uid="{00000000-0005-0000-0000-0000E0170000}"/>
    <cellStyle name="Monétaire 3 4 2 2 5" xfId="3674" xr:uid="{00000000-0005-0000-0000-0000E1170000}"/>
    <cellStyle name="Monétaire 3 4 2 2 6" xfId="4374" xr:uid="{00000000-0005-0000-0000-0000E2170000}"/>
    <cellStyle name="Monétaire 3 4 2 2 7" xfId="5088" xr:uid="{00000000-0005-0000-0000-0000E3170000}"/>
    <cellStyle name="Monétaire 3 4 2 2 8" xfId="5802" xr:uid="{00000000-0005-0000-0000-0000E4170000}"/>
    <cellStyle name="Monétaire 3 4 2 2 9" xfId="6516" xr:uid="{00000000-0005-0000-0000-0000E5170000}"/>
    <cellStyle name="Monétaire 3 4 2 20" xfId="9886" xr:uid="{00000000-0005-0000-0000-0000E6170000}"/>
    <cellStyle name="Monétaire 3 4 2 21" xfId="10600" xr:uid="{00000000-0005-0000-0000-0000E7170000}"/>
    <cellStyle name="Monétaire 3 4 2 22" xfId="782" xr:uid="{00000000-0005-0000-0000-0000E8170000}"/>
    <cellStyle name="Monétaire 3 4 2 3" xfId="360" xr:uid="{00000000-0005-0000-0000-0000E9170000}"/>
    <cellStyle name="Monétaire 3 4 2 3 10" xfId="7322" xr:uid="{00000000-0005-0000-0000-0000EA170000}"/>
    <cellStyle name="Monétaire 3 4 2 3 11" xfId="8036" xr:uid="{00000000-0005-0000-0000-0000EB170000}"/>
    <cellStyle name="Monétaire 3 4 2 3 12" xfId="8750" xr:uid="{00000000-0005-0000-0000-0000EC170000}"/>
    <cellStyle name="Monétaire 3 4 2 3 13" xfId="9464" xr:uid="{00000000-0005-0000-0000-0000ED170000}"/>
    <cellStyle name="Monétaire 3 4 2 3 14" xfId="10178" xr:uid="{00000000-0005-0000-0000-0000EE170000}"/>
    <cellStyle name="Monétaire 3 4 2 3 15" xfId="10892" xr:uid="{00000000-0005-0000-0000-0000EF170000}"/>
    <cellStyle name="Monétaire 3 4 2 3 16" xfId="958" xr:uid="{00000000-0005-0000-0000-0000F0170000}"/>
    <cellStyle name="Monétaire 3 4 2 3 2" xfId="1658" xr:uid="{00000000-0005-0000-0000-0000F1170000}"/>
    <cellStyle name="Monétaire 3 4 2 3 3" xfId="2366" xr:uid="{00000000-0005-0000-0000-0000F2170000}"/>
    <cellStyle name="Monétaire 3 4 2 3 4" xfId="3066" xr:uid="{00000000-0005-0000-0000-0000F3170000}"/>
    <cellStyle name="Monétaire 3 4 2 3 5" xfId="3766" xr:uid="{00000000-0005-0000-0000-0000F4170000}"/>
    <cellStyle name="Monétaire 3 4 2 3 6" xfId="4466" xr:uid="{00000000-0005-0000-0000-0000F5170000}"/>
    <cellStyle name="Monétaire 3 4 2 3 7" xfId="5180" xr:uid="{00000000-0005-0000-0000-0000F6170000}"/>
    <cellStyle name="Monétaire 3 4 2 3 8" xfId="5894" xr:uid="{00000000-0005-0000-0000-0000F7170000}"/>
    <cellStyle name="Monétaire 3 4 2 3 9" xfId="6608" xr:uid="{00000000-0005-0000-0000-0000F8170000}"/>
    <cellStyle name="Monétaire 3 4 2 4" xfId="460" xr:uid="{00000000-0005-0000-0000-0000F9170000}"/>
    <cellStyle name="Monétaire 3 4 2 4 10" xfId="7422" xr:uid="{00000000-0005-0000-0000-0000FA170000}"/>
    <cellStyle name="Monétaire 3 4 2 4 11" xfId="8136" xr:uid="{00000000-0005-0000-0000-0000FB170000}"/>
    <cellStyle name="Monétaire 3 4 2 4 12" xfId="8850" xr:uid="{00000000-0005-0000-0000-0000FC170000}"/>
    <cellStyle name="Monétaire 3 4 2 4 13" xfId="9564" xr:uid="{00000000-0005-0000-0000-0000FD170000}"/>
    <cellStyle name="Monétaire 3 4 2 4 14" xfId="10278" xr:uid="{00000000-0005-0000-0000-0000FE170000}"/>
    <cellStyle name="Monétaire 3 4 2 4 15" xfId="10992" xr:uid="{00000000-0005-0000-0000-0000FF170000}"/>
    <cellStyle name="Monétaire 3 4 2 4 16" xfId="1058" xr:uid="{00000000-0005-0000-0000-000000180000}"/>
    <cellStyle name="Monétaire 3 4 2 4 2" xfId="1758" xr:uid="{00000000-0005-0000-0000-000001180000}"/>
    <cellStyle name="Monétaire 3 4 2 4 3" xfId="2466" xr:uid="{00000000-0005-0000-0000-000002180000}"/>
    <cellStyle name="Monétaire 3 4 2 4 4" xfId="3166" xr:uid="{00000000-0005-0000-0000-000003180000}"/>
    <cellStyle name="Monétaire 3 4 2 4 5" xfId="3866" xr:uid="{00000000-0005-0000-0000-000004180000}"/>
    <cellStyle name="Monétaire 3 4 2 4 6" xfId="4566" xr:uid="{00000000-0005-0000-0000-000005180000}"/>
    <cellStyle name="Monétaire 3 4 2 4 7" xfId="5280" xr:uid="{00000000-0005-0000-0000-000006180000}"/>
    <cellStyle name="Monétaire 3 4 2 4 8" xfId="5994" xr:uid="{00000000-0005-0000-0000-000007180000}"/>
    <cellStyle name="Monétaire 3 4 2 4 9" xfId="6708" xr:uid="{00000000-0005-0000-0000-000008180000}"/>
    <cellStyle name="Monétaire 3 4 2 5" xfId="560" xr:uid="{00000000-0005-0000-0000-000009180000}"/>
    <cellStyle name="Monétaire 3 4 2 5 10" xfId="7522" xr:uid="{00000000-0005-0000-0000-00000A180000}"/>
    <cellStyle name="Monétaire 3 4 2 5 11" xfId="8236" xr:uid="{00000000-0005-0000-0000-00000B180000}"/>
    <cellStyle name="Monétaire 3 4 2 5 12" xfId="8950" xr:uid="{00000000-0005-0000-0000-00000C180000}"/>
    <cellStyle name="Monétaire 3 4 2 5 13" xfId="9664" xr:uid="{00000000-0005-0000-0000-00000D180000}"/>
    <cellStyle name="Monétaire 3 4 2 5 14" xfId="10378" xr:uid="{00000000-0005-0000-0000-00000E180000}"/>
    <cellStyle name="Monétaire 3 4 2 5 15" xfId="11092" xr:uid="{00000000-0005-0000-0000-00000F180000}"/>
    <cellStyle name="Monétaire 3 4 2 5 16" xfId="1158" xr:uid="{00000000-0005-0000-0000-000010180000}"/>
    <cellStyle name="Monétaire 3 4 2 5 2" xfId="1858" xr:uid="{00000000-0005-0000-0000-000011180000}"/>
    <cellStyle name="Monétaire 3 4 2 5 3" xfId="2566" xr:uid="{00000000-0005-0000-0000-000012180000}"/>
    <cellStyle name="Monétaire 3 4 2 5 4" xfId="3266" xr:uid="{00000000-0005-0000-0000-000013180000}"/>
    <cellStyle name="Monétaire 3 4 2 5 5" xfId="3966" xr:uid="{00000000-0005-0000-0000-000014180000}"/>
    <cellStyle name="Monétaire 3 4 2 5 6" xfId="4666" xr:uid="{00000000-0005-0000-0000-000015180000}"/>
    <cellStyle name="Monétaire 3 4 2 5 7" xfId="5380" xr:uid="{00000000-0005-0000-0000-000016180000}"/>
    <cellStyle name="Monétaire 3 4 2 5 8" xfId="6094" xr:uid="{00000000-0005-0000-0000-000017180000}"/>
    <cellStyle name="Monétaire 3 4 2 5 9" xfId="6808" xr:uid="{00000000-0005-0000-0000-000018180000}"/>
    <cellStyle name="Monétaire 3 4 2 6" xfId="660" xr:uid="{00000000-0005-0000-0000-000019180000}"/>
    <cellStyle name="Monétaire 3 4 2 6 10" xfId="7622" xr:uid="{00000000-0005-0000-0000-00001A180000}"/>
    <cellStyle name="Monétaire 3 4 2 6 11" xfId="8336" xr:uid="{00000000-0005-0000-0000-00001B180000}"/>
    <cellStyle name="Monétaire 3 4 2 6 12" xfId="9050" xr:uid="{00000000-0005-0000-0000-00001C180000}"/>
    <cellStyle name="Monétaire 3 4 2 6 13" xfId="9764" xr:uid="{00000000-0005-0000-0000-00001D180000}"/>
    <cellStyle name="Monétaire 3 4 2 6 14" xfId="10478" xr:uid="{00000000-0005-0000-0000-00001E180000}"/>
    <cellStyle name="Monétaire 3 4 2 6 15" xfId="11192" xr:uid="{00000000-0005-0000-0000-00001F180000}"/>
    <cellStyle name="Monétaire 3 4 2 6 16" xfId="1258" xr:uid="{00000000-0005-0000-0000-000020180000}"/>
    <cellStyle name="Monétaire 3 4 2 6 2" xfId="1958" xr:uid="{00000000-0005-0000-0000-000021180000}"/>
    <cellStyle name="Monétaire 3 4 2 6 3" xfId="2666" xr:uid="{00000000-0005-0000-0000-000022180000}"/>
    <cellStyle name="Monétaire 3 4 2 6 4" xfId="3366" xr:uid="{00000000-0005-0000-0000-000023180000}"/>
    <cellStyle name="Monétaire 3 4 2 6 5" xfId="4066" xr:uid="{00000000-0005-0000-0000-000024180000}"/>
    <cellStyle name="Monétaire 3 4 2 6 6" xfId="4766" xr:uid="{00000000-0005-0000-0000-000025180000}"/>
    <cellStyle name="Monétaire 3 4 2 6 7" xfId="5480" xr:uid="{00000000-0005-0000-0000-000026180000}"/>
    <cellStyle name="Monétaire 3 4 2 6 8" xfId="6194" xr:uid="{00000000-0005-0000-0000-000027180000}"/>
    <cellStyle name="Monétaire 3 4 2 6 9" xfId="6908" xr:uid="{00000000-0005-0000-0000-000028180000}"/>
    <cellStyle name="Monétaire 3 4 2 7" xfId="184" xr:uid="{00000000-0005-0000-0000-000029180000}"/>
    <cellStyle name="Monétaire 3 4 2 7 10" xfId="7860" xr:uid="{00000000-0005-0000-0000-00002A180000}"/>
    <cellStyle name="Monétaire 3 4 2 7 11" xfId="8574" xr:uid="{00000000-0005-0000-0000-00002B180000}"/>
    <cellStyle name="Monétaire 3 4 2 7 12" xfId="9288" xr:uid="{00000000-0005-0000-0000-00002C180000}"/>
    <cellStyle name="Monétaire 3 4 2 7 13" xfId="10002" xr:uid="{00000000-0005-0000-0000-00002D180000}"/>
    <cellStyle name="Monétaire 3 4 2 7 14" xfId="10716" xr:uid="{00000000-0005-0000-0000-00002E180000}"/>
    <cellStyle name="Monétaire 3 4 2 7 15" xfId="1482" xr:uid="{00000000-0005-0000-0000-00002F180000}"/>
    <cellStyle name="Monétaire 3 4 2 7 2" xfId="2190" xr:uid="{00000000-0005-0000-0000-000030180000}"/>
    <cellStyle name="Monétaire 3 4 2 7 3" xfId="2890" xr:uid="{00000000-0005-0000-0000-000031180000}"/>
    <cellStyle name="Monétaire 3 4 2 7 4" xfId="3590" xr:uid="{00000000-0005-0000-0000-000032180000}"/>
    <cellStyle name="Monétaire 3 4 2 7 5" xfId="4290" xr:uid="{00000000-0005-0000-0000-000033180000}"/>
    <cellStyle name="Monétaire 3 4 2 7 6" xfId="5004" xr:uid="{00000000-0005-0000-0000-000034180000}"/>
    <cellStyle name="Monétaire 3 4 2 7 7" xfId="5718" xr:uid="{00000000-0005-0000-0000-000035180000}"/>
    <cellStyle name="Monétaire 3 4 2 7 8" xfId="6432" xr:uid="{00000000-0005-0000-0000-000036180000}"/>
    <cellStyle name="Monétaire 3 4 2 7 9" xfId="7146" xr:uid="{00000000-0005-0000-0000-000037180000}"/>
    <cellStyle name="Monétaire 3 4 2 8" xfId="1366" xr:uid="{00000000-0005-0000-0000-000038180000}"/>
    <cellStyle name="Monétaire 3 4 2 9" xfId="2074" xr:uid="{00000000-0005-0000-0000-000039180000}"/>
    <cellStyle name="Monétaire 3 4 20" xfId="8412" xr:uid="{00000000-0005-0000-0000-00003A180000}"/>
    <cellStyle name="Monétaire 3 4 21" xfId="9126" xr:uid="{00000000-0005-0000-0000-00003B180000}"/>
    <cellStyle name="Monétaire 3 4 22" xfId="9840" xr:uid="{00000000-0005-0000-0000-00003C180000}"/>
    <cellStyle name="Monétaire 3 4 23" xfId="10554" xr:uid="{00000000-0005-0000-0000-00003D180000}"/>
    <cellStyle name="Monétaire 3 4 24" xfId="736" xr:uid="{00000000-0005-0000-0000-00003E180000}"/>
    <cellStyle name="Monétaire 3 4 3" xfId="40" xr:uid="{00000000-0005-0000-0000-00003F180000}"/>
    <cellStyle name="Monétaire 3 4 3 10" xfId="2746" xr:uid="{00000000-0005-0000-0000-000040180000}"/>
    <cellStyle name="Monétaire 3 4 3 11" xfId="3446" xr:uid="{00000000-0005-0000-0000-000041180000}"/>
    <cellStyle name="Monétaire 3 4 3 12" xfId="4146" xr:uid="{00000000-0005-0000-0000-000042180000}"/>
    <cellStyle name="Monétaire 3 4 3 13" xfId="4860" xr:uid="{00000000-0005-0000-0000-000043180000}"/>
    <cellStyle name="Monétaire 3 4 3 14" xfId="5574" xr:uid="{00000000-0005-0000-0000-000044180000}"/>
    <cellStyle name="Monétaire 3 4 3 15" xfId="6288" xr:uid="{00000000-0005-0000-0000-000045180000}"/>
    <cellStyle name="Monétaire 3 4 3 16" xfId="7002" xr:uid="{00000000-0005-0000-0000-000046180000}"/>
    <cellStyle name="Monétaire 3 4 3 17" xfId="7716" xr:uid="{00000000-0005-0000-0000-000047180000}"/>
    <cellStyle name="Monétaire 3 4 3 18" xfId="8430" xr:uid="{00000000-0005-0000-0000-000048180000}"/>
    <cellStyle name="Monétaire 3 4 3 19" xfId="9144" xr:uid="{00000000-0005-0000-0000-000049180000}"/>
    <cellStyle name="Monétaire 3 4 3 2" xfId="240" xr:uid="{00000000-0005-0000-0000-00004A180000}"/>
    <cellStyle name="Monétaire 3 4 3 2 10" xfId="7202" xr:uid="{00000000-0005-0000-0000-00004B180000}"/>
    <cellStyle name="Monétaire 3 4 3 2 11" xfId="7916" xr:uid="{00000000-0005-0000-0000-00004C180000}"/>
    <cellStyle name="Monétaire 3 4 3 2 12" xfId="8630" xr:uid="{00000000-0005-0000-0000-00004D180000}"/>
    <cellStyle name="Monétaire 3 4 3 2 13" xfId="9344" xr:uid="{00000000-0005-0000-0000-00004E180000}"/>
    <cellStyle name="Monétaire 3 4 3 2 14" xfId="10058" xr:uid="{00000000-0005-0000-0000-00004F180000}"/>
    <cellStyle name="Monétaire 3 4 3 2 15" xfId="10772" xr:uid="{00000000-0005-0000-0000-000050180000}"/>
    <cellStyle name="Monétaire 3 4 3 2 16" xfId="838" xr:uid="{00000000-0005-0000-0000-000051180000}"/>
    <cellStyle name="Monétaire 3 4 3 2 2" xfId="1538" xr:uid="{00000000-0005-0000-0000-000052180000}"/>
    <cellStyle name="Monétaire 3 4 3 2 3" xfId="2246" xr:uid="{00000000-0005-0000-0000-000053180000}"/>
    <cellStyle name="Monétaire 3 4 3 2 4" xfId="2946" xr:uid="{00000000-0005-0000-0000-000054180000}"/>
    <cellStyle name="Monétaire 3 4 3 2 5" xfId="3646" xr:uid="{00000000-0005-0000-0000-000055180000}"/>
    <cellStyle name="Monétaire 3 4 3 2 6" xfId="4346" xr:uid="{00000000-0005-0000-0000-000056180000}"/>
    <cellStyle name="Monétaire 3 4 3 2 7" xfId="5060" xr:uid="{00000000-0005-0000-0000-000057180000}"/>
    <cellStyle name="Monétaire 3 4 3 2 8" xfId="5774" xr:uid="{00000000-0005-0000-0000-000058180000}"/>
    <cellStyle name="Monétaire 3 4 3 2 9" xfId="6488" xr:uid="{00000000-0005-0000-0000-000059180000}"/>
    <cellStyle name="Monétaire 3 4 3 20" xfId="9858" xr:uid="{00000000-0005-0000-0000-00005A180000}"/>
    <cellStyle name="Monétaire 3 4 3 21" xfId="10572" xr:uid="{00000000-0005-0000-0000-00005B180000}"/>
    <cellStyle name="Monétaire 3 4 3 22" xfId="754" xr:uid="{00000000-0005-0000-0000-00005C180000}"/>
    <cellStyle name="Monétaire 3 4 3 3" xfId="332" xr:uid="{00000000-0005-0000-0000-00005D180000}"/>
    <cellStyle name="Monétaire 3 4 3 3 10" xfId="7294" xr:uid="{00000000-0005-0000-0000-00005E180000}"/>
    <cellStyle name="Monétaire 3 4 3 3 11" xfId="8008" xr:uid="{00000000-0005-0000-0000-00005F180000}"/>
    <cellStyle name="Monétaire 3 4 3 3 12" xfId="8722" xr:uid="{00000000-0005-0000-0000-000060180000}"/>
    <cellStyle name="Monétaire 3 4 3 3 13" xfId="9436" xr:uid="{00000000-0005-0000-0000-000061180000}"/>
    <cellStyle name="Monétaire 3 4 3 3 14" xfId="10150" xr:uid="{00000000-0005-0000-0000-000062180000}"/>
    <cellStyle name="Monétaire 3 4 3 3 15" xfId="10864" xr:uid="{00000000-0005-0000-0000-000063180000}"/>
    <cellStyle name="Monétaire 3 4 3 3 16" xfId="930" xr:uid="{00000000-0005-0000-0000-000064180000}"/>
    <cellStyle name="Monétaire 3 4 3 3 2" xfId="1630" xr:uid="{00000000-0005-0000-0000-000065180000}"/>
    <cellStyle name="Monétaire 3 4 3 3 3" xfId="2338" xr:uid="{00000000-0005-0000-0000-000066180000}"/>
    <cellStyle name="Monétaire 3 4 3 3 4" xfId="3038" xr:uid="{00000000-0005-0000-0000-000067180000}"/>
    <cellStyle name="Monétaire 3 4 3 3 5" xfId="3738" xr:uid="{00000000-0005-0000-0000-000068180000}"/>
    <cellStyle name="Monétaire 3 4 3 3 6" xfId="4438" xr:uid="{00000000-0005-0000-0000-000069180000}"/>
    <cellStyle name="Monétaire 3 4 3 3 7" xfId="5152" xr:uid="{00000000-0005-0000-0000-00006A180000}"/>
    <cellStyle name="Monétaire 3 4 3 3 8" xfId="5866" xr:uid="{00000000-0005-0000-0000-00006B180000}"/>
    <cellStyle name="Monétaire 3 4 3 3 9" xfId="6580" xr:uid="{00000000-0005-0000-0000-00006C180000}"/>
    <cellStyle name="Monétaire 3 4 3 4" xfId="432" xr:uid="{00000000-0005-0000-0000-00006D180000}"/>
    <cellStyle name="Monétaire 3 4 3 4 10" xfId="7394" xr:uid="{00000000-0005-0000-0000-00006E180000}"/>
    <cellStyle name="Monétaire 3 4 3 4 11" xfId="8108" xr:uid="{00000000-0005-0000-0000-00006F180000}"/>
    <cellStyle name="Monétaire 3 4 3 4 12" xfId="8822" xr:uid="{00000000-0005-0000-0000-000070180000}"/>
    <cellStyle name="Monétaire 3 4 3 4 13" xfId="9536" xr:uid="{00000000-0005-0000-0000-000071180000}"/>
    <cellStyle name="Monétaire 3 4 3 4 14" xfId="10250" xr:uid="{00000000-0005-0000-0000-000072180000}"/>
    <cellStyle name="Monétaire 3 4 3 4 15" xfId="10964" xr:uid="{00000000-0005-0000-0000-000073180000}"/>
    <cellStyle name="Monétaire 3 4 3 4 16" xfId="1030" xr:uid="{00000000-0005-0000-0000-000074180000}"/>
    <cellStyle name="Monétaire 3 4 3 4 2" xfId="1730" xr:uid="{00000000-0005-0000-0000-000075180000}"/>
    <cellStyle name="Monétaire 3 4 3 4 3" xfId="2438" xr:uid="{00000000-0005-0000-0000-000076180000}"/>
    <cellStyle name="Monétaire 3 4 3 4 4" xfId="3138" xr:uid="{00000000-0005-0000-0000-000077180000}"/>
    <cellStyle name="Monétaire 3 4 3 4 5" xfId="3838" xr:uid="{00000000-0005-0000-0000-000078180000}"/>
    <cellStyle name="Monétaire 3 4 3 4 6" xfId="4538" xr:uid="{00000000-0005-0000-0000-000079180000}"/>
    <cellStyle name="Monétaire 3 4 3 4 7" xfId="5252" xr:uid="{00000000-0005-0000-0000-00007A180000}"/>
    <cellStyle name="Monétaire 3 4 3 4 8" xfId="5966" xr:uid="{00000000-0005-0000-0000-00007B180000}"/>
    <cellStyle name="Monétaire 3 4 3 4 9" xfId="6680" xr:uid="{00000000-0005-0000-0000-00007C180000}"/>
    <cellStyle name="Monétaire 3 4 3 5" xfId="532" xr:uid="{00000000-0005-0000-0000-00007D180000}"/>
    <cellStyle name="Monétaire 3 4 3 5 10" xfId="7494" xr:uid="{00000000-0005-0000-0000-00007E180000}"/>
    <cellStyle name="Monétaire 3 4 3 5 11" xfId="8208" xr:uid="{00000000-0005-0000-0000-00007F180000}"/>
    <cellStyle name="Monétaire 3 4 3 5 12" xfId="8922" xr:uid="{00000000-0005-0000-0000-000080180000}"/>
    <cellStyle name="Monétaire 3 4 3 5 13" xfId="9636" xr:uid="{00000000-0005-0000-0000-000081180000}"/>
    <cellStyle name="Monétaire 3 4 3 5 14" xfId="10350" xr:uid="{00000000-0005-0000-0000-000082180000}"/>
    <cellStyle name="Monétaire 3 4 3 5 15" xfId="11064" xr:uid="{00000000-0005-0000-0000-000083180000}"/>
    <cellStyle name="Monétaire 3 4 3 5 16" xfId="1130" xr:uid="{00000000-0005-0000-0000-000084180000}"/>
    <cellStyle name="Monétaire 3 4 3 5 2" xfId="1830" xr:uid="{00000000-0005-0000-0000-000085180000}"/>
    <cellStyle name="Monétaire 3 4 3 5 3" xfId="2538" xr:uid="{00000000-0005-0000-0000-000086180000}"/>
    <cellStyle name="Monétaire 3 4 3 5 4" xfId="3238" xr:uid="{00000000-0005-0000-0000-000087180000}"/>
    <cellStyle name="Monétaire 3 4 3 5 5" xfId="3938" xr:uid="{00000000-0005-0000-0000-000088180000}"/>
    <cellStyle name="Monétaire 3 4 3 5 6" xfId="4638" xr:uid="{00000000-0005-0000-0000-000089180000}"/>
    <cellStyle name="Monétaire 3 4 3 5 7" xfId="5352" xr:uid="{00000000-0005-0000-0000-00008A180000}"/>
    <cellStyle name="Monétaire 3 4 3 5 8" xfId="6066" xr:uid="{00000000-0005-0000-0000-00008B180000}"/>
    <cellStyle name="Monétaire 3 4 3 5 9" xfId="6780" xr:uid="{00000000-0005-0000-0000-00008C180000}"/>
    <cellStyle name="Monétaire 3 4 3 6" xfId="632" xr:uid="{00000000-0005-0000-0000-00008D180000}"/>
    <cellStyle name="Monétaire 3 4 3 6 10" xfId="7594" xr:uid="{00000000-0005-0000-0000-00008E180000}"/>
    <cellStyle name="Monétaire 3 4 3 6 11" xfId="8308" xr:uid="{00000000-0005-0000-0000-00008F180000}"/>
    <cellStyle name="Monétaire 3 4 3 6 12" xfId="9022" xr:uid="{00000000-0005-0000-0000-000090180000}"/>
    <cellStyle name="Monétaire 3 4 3 6 13" xfId="9736" xr:uid="{00000000-0005-0000-0000-000091180000}"/>
    <cellStyle name="Monétaire 3 4 3 6 14" xfId="10450" xr:uid="{00000000-0005-0000-0000-000092180000}"/>
    <cellStyle name="Monétaire 3 4 3 6 15" xfId="11164" xr:uid="{00000000-0005-0000-0000-000093180000}"/>
    <cellStyle name="Monétaire 3 4 3 6 16" xfId="1230" xr:uid="{00000000-0005-0000-0000-000094180000}"/>
    <cellStyle name="Monétaire 3 4 3 6 2" xfId="1930" xr:uid="{00000000-0005-0000-0000-000095180000}"/>
    <cellStyle name="Monétaire 3 4 3 6 3" xfId="2638" xr:uid="{00000000-0005-0000-0000-000096180000}"/>
    <cellStyle name="Monétaire 3 4 3 6 4" xfId="3338" xr:uid="{00000000-0005-0000-0000-000097180000}"/>
    <cellStyle name="Monétaire 3 4 3 6 5" xfId="4038" xr:uid="{00000000-0005-0000-0000-000098180000}"/>
    <cellStyle name="Monétaire 3 4 3 6 6" xfId="4738" xr:uid="{00000000-0005-0000-0000-000099180000}"/>
    <cellStyle name="Monétaire 3 4 3 6 7" xfId="5452" xr:uid="{00000000-0005-0000-0000-00009A180000}"/>
    <cellStyle name="Monétaire 3 4 3 6 8" xfId="6166" xr:uid="{00000000-0005-0000-0000-00009B180000}"/>
    <cellStyle name="Monétaire 3 4 3 6 9" xfId="6880" xr:uid="{00000000-0005-0000-0000-00009C180000}"/>
    <cellStyle name="Monétaire 3 4 3 7" xfId="156" xr:uid="{00000000-0005-0000-0000-00009D180000}"/>
    <cellStyle name="Monétaire 3 4 3 7 10" xfId="7832" xr:uid="{00000000-0005-0000-0000-00009E180000}"/>
    <cellStyle name="Monétaire 3 4 3 7 11" xfId="8546" xr:uid="{00000000-0005-0000-0000-00009F180000}"/>
    <cellStyle name="Monétaire 3 4 3 7 12" xfId="9260" xr:uid="{00000000-0005-0000-0000-0000A0180000}"/>
    <cellStyle name="Monétaire 3 4 3 7 13" xfId="9974" xr:uid="{00000000-0005-0000-0000-0000A1180000}"/>
    <cellStyle name="Monétaire 3 4 3 7 14" xfId="10688" xr:uid="{00000000-0005-0000-0000-0000A2180000}"/>
    <cellStyle name="Monétaire 3 4 3 7 15" xfId="1454" xr:uid="{00000000-0005-0000-0000-0000A3180000}"/>
    <cellStyle name="Monétaire 3 4 3 7 2" xfId="2162" xr:uid="{00000000-0005-0000-0000-0000A4180000}"/>
    <cellStyle name="Monétaire 3 4 3 7 3" xfId="2862" xr:uid="{00000000-0005-0000-0000-0000A5180000}"/>
    <cellStyle name="Monétaire 3 4 3 7 4" xfId="3562" xr:uid="{00000000-0005-0000-0000-0000A6180000}"/>
    <cellStyle name="Monétaire 3 4 3 7 5" xfId="4262" xr:uid="{00000000-0005-0000-0000-0000A7180000}"/>
    <cellStyle name="Monétaire 3 4 3 7 6" xfId="4976" xr:uid="{00000000-0005-0000-0000-0000A8180000}"/>
    <cellStyle name="Monétaire 3 4 3 7 7" xfId="5690" xr:uid="{00000000-0005-0000-0000-0000A9180000}"/>
    <cellStyle name="Monétaire 3 4 3 7 8" xfId="6404" xr:uid="{00000000-0005-0000-0000-0000AA180000}"/>
    <cellStyle name="Monétaire 3 4 3 7 9" xfId="7118" xr:uid="{00000000-0005-0000-0000-0000AB180000}"/>
    <cellStyle name="Monétaire 3 4 3 8" xfId="1338" xr:uid="{00000000-0005-0000-0000-0000AC180000}"/>
    <cellStyle name="Monétaire 3 4 3 9" xfId="2046" xr:uid="{00000000-0005-0000-0000-0000AD180000}"/>
    <cellStyle name="Monétaire 3 4 4" xfId="222" xr:uid="{00000000-0005-0000-0000-0000AE180000}"/>
    <cellStyle name="Monétaire 3 4 4 10" xfId="7184" xr:uid="{00000000-0005-0000-0000-0000AF180000}"/>
    <cellStyle name="Monétaire 3 4 4 11" xfId="7898" xr:uid="{00000000-0005-0000-0000-0000B0180000}"/>
    <cellStyle name="Monétaire 3 4 4 12" xfId="8612" xr:uid="{00000000-0005-0000-0000-0000B1180000}"/>
    <cellStyle name="Monétaire 3 4 4 13" xfId="9326" xr:uid="{00000000-0005-0000-0000-0000B2180000}"/>
    <cellStyle name="Monétaire 3 4 4 14" xfId="10040" xr:uid="{00000000-0005-0000-0000-0000B3180000}"/>
    <cellStyle name="Monétaire 3 4 4 15" xfId="10754" xr:uid="{00000000-0005-0000-0000-0000B4180000}"/>
    <cellStyle name="Monétaire 3 4 4 16" xfId="820" xr:uid="{00000000-0005-0000-0000-0000B5180000}"/>
    <cellStyle name="Monétaire 3 4 4 2" xfId="1520" xr:uid="{00000000-0005-0000-0000-0000B6180000}"/>
    <cellStyle name="Monétaire 3 4 4 3" xfId="2228" xr:uid="{00000000-0005-0000-0000-0000B7180000}"/>
    <cellStyle name="Monétaire 3 4 4 4" xfId="2928" xr:uid="{00000000-0005-0000-0000-0000B8180000}"/>
    <cellStyle name="Monétaire 3 4 4 5" xfId="3628" xr:uid="{00000000-0005-0000-0000-0000B9180000}"/>
    <cellStyle name="Monétaire 3 4 4 6" xfId="4328" xr:uid="{00000000-0005-0000-0000-0000BA180000}"/>
    <cellStyle name="Monétaire 3 4 4 7" xfId="5042" xr:uid="{00000000-0005-0000-0000-0000BB180000}"/>
    <cellStyle name="Monétaire 3 4 4 8" xfId="5756" xr:uid="{00000000-0005-0000-0000-0000BC180000}"/>
    <cellStyle name="Monétaire 3 4 4 9" xfId="6470" xr:uid="{00000000-0005-0000-0000-0000BD180000}"/>
    <cellStyle name="Monétaire 3 4 5" xfId="314" xr:uid="{00000000-0005-0000-0000-0000BE180000}"/>
    <cellStyle name="Monétaire 3 4 5 10" xfId="7276" xr:uid="{00000000-0005-0000-0000-0000BF180000}"/>
    <cellStyle name="Monétaire 3 4 5 11" xfId="7990" xr:uid="{00000000-0005-0000-0000-0000C0180000}"/>
    <cellStyle name="Monétaire 3 4 5 12" xfId="8704" xr:uid="{00000000-0005-0000-0000-0000C1180000}"/>
    <cellStyle name="Monétaire 3 4 5 13" xfId="9418" xr:uid="{00000000-0005-0000-0000-0000C2180000}"/>
    <cellStyle name="Monétaire 3 4 5 14" xfId="10132" xr:uid="{00000000-0005-0000-0000-0000C3180000}"/>
    <cellStyle name="Monétaire 3 4 5 15" xfId="10846" xr:uid="{00000000-0005-0000-0000-0000C4180000}"/>
    <cellStyle name="Monétaire 3 4 5 16" xfId="912" xr:uid="{00000000-0005-0000-0000-0000C5180000}"/>
    <cellStyle name="Monétaire 3 4 5 2" xfId="1612" xr:uid="{00000000-0005-0000-0000-0000C6180000}"/>
    <cellStyle name="Monétaire 3 4 5 3" xfId="2320" xr:uid="{00000000-0005-0000-0000-0000C7180000}"/>
    <cellStyle name="Monétaire 3 4 5 4" xfId="3020" xr:uid="{00000000-0005-0000-0000-0000C8180000}"/>
    <cellStyle name="Monétaire 3 4 5 5" xfId="3720" xr:uid="{00000000-0005-0000-0000-0000C9180000}"/>
    <cellStyle name="Monétaire 3 4 5 6" xfId="4420" xr:uid="{00000000-0005-0000-0000-0000CA180000}"/>
    <cellStyle name="Monétaire 3 4 5 7" xfId="5134" xr:uid="{00000000-0005-0000-0000-0000CB180000}"/>
    <cellStyle name="Monétaire 3 4 5 8" xfId="5848" xr:uid="{00000000-0005-0000-0000-0000CC180000}"/>
    <cellStyle name="Monétaire 3 4 5 9" xfId="6562" xr:uid="{00000000-0005-0000-0000-0000CD180000}"/>
    <cellStyle name="Monétaire 3 4 6" xfId="414" xr:uid="{00000000-0005-0000-0000-0000CE180000}"/>
    <cellStyle name="Monétaire 3 4 6 10" xfId="7376" xr:uid="{00000000-0005-0000-0000-0000CF180000}"/>
    <cellStyle name="Monétaire 3 4 6 11" xfId="8090" xr:uid="{00000000-0005-0000-0000-0000D0180000}"/>
    <cellStyle name="Monétaire 3 4 6 12" xfId="8804" xr:uid="{00000000-0005-0000-0000-0000D1180000}"/>
    <cellStyle name="Monétaire 3 4 6 13" xfId="9518" xr:uid="{00000000-0005-0000-0000-0000D2180000}"/>
    <cellStyle name="Monétaire 3 4 6 14" xfId="10232" xr:uid="{00000000-0005-0000-0000-0000D3180000}"/>
    <cellStyle name="Monétaire 3 4 6 15" xfId="10946" xr:uid="{00000000-0005-0000-0000-0000D4180000}"/>
    <cellStyle name="Monétaire 3 4 6 16" xfId="1012" xr:uid="{00000000-0005-0000-0000-0000D5180000}"/>
    <cellStyle name="Monétaire 3 4 6 2" xfId="1712" xr:uid="{00000000-0005-0000-0000-0000D6180000}"/>
    <cellStyle name="Monétaire 3 4 6 3" xfId="2420" xr:uid="{00000000-0005-0000-0000-0000D7180000}"/>
    <cellStyle name="Monétaire 3 4 6 4" xfId="3120" xr:uid="{00000000-0005-0000-0000-0000D8180000}"/>
    <cellStyle name="Monétaire 3 4 6 5" xfId="3820" xr:uid="{00000000-0005-0000-0000-0000D9180000}"/>
    <cellStyle name="Monétaire 3 4 6 6" xfId="4520" xr:uid="{00000000-0005-0000-0000-0000DA180000}"/>
    <cellStyle name="Monétaire 3 4 6 7" xfId="5234" xr:uid="{00000000-0005-0000-0000-0000DB180000}"/>
    <cellStyle name="Monétaire 3 4 6 8" xfId="5948" xr:uid="{00000000-0005-0000-0000-0000DC180000}"/>
    <cellStyle name="Monétaire 3 4 6 9" xfId="6662" xr:uid="{00000000-0005-0000-0000-0000DD180000}"/>
    <cellStyle name="Monétaire 3 4 7" xfId="514" xr:uid="{00000000-0005-0000-0000-0000DE180000}"/>
    <cellStyle name="Monétaire 3 4 7 10" xfId="7476" xr:uid="{00000000-0005-0000-0000-0000DF180000}"/>
    <cellStyle name="Monétaire 3 4 7 11" xfId="8190" xr:uid="{00000000-0005-0000-0000-0000E0180000}"/>
    <cellStyle name="Monétaire 3 4 7 12" xfId="8904" xr:uid="{00000000-0005-0000-0000-0000E1180000}"/>
    <cellStyle name="Monétaire 3 4 7 13" xfId="9618" xr:uid="{00000000-0005-0000-0000-0000E2180000}"/>
    <cellStyle name="Monétaire 3 4 7 14" xfId="10332" xr:uid="{00000000-0005-0000-0000-0000E3180000}"/>
    <cellStyle name="Monétaire 3 4 7 15" xfId="11046" xr:uid="{00000000-0005-0000-0000-0000E4180000}"/>
    <cellStyle name="Monétaire 3 4 7 16" xfId="1112" xr:uid="{00000000-0005-0000-0000-0000E5180000}"/>
    <cellStyle name="Monétaire 3 4 7 2" xfId="1812" xr:uid="{00000000-0005-0000-0000-0000E6180000}"/>
    <cellStyle name="Monétaire 3 4 7 3" xfId="2520" xr:uid="{00000000-0005-0000-0000-0000E7180000}"/>
    <cellStyle name="Monétaire 3 4 7 4" xfId="3220" xr:uid="{00000000-0005-0000-0000-0000E8180000}"/>
    <cellStyle name="Monétaire 3 4 7 5" xfId="3920" xr:uid="{00000000-0005-0000-0000-0000E9180000}"/>
    <cellStyle name="Monétaire 3 4 7 6" xfId="4620" xr:uid="{00000000-0005-0000-0000-0000EA180000}"/>
    <cellStyle name="Monétaire 3 4 7 7" xfId="5334" xr:uid="{00000000-0005-0000-0000-0000EB180000}"/>
    <cellStyle name="Monétaire 3 4 7 8" xfId="6048" xr:uid="{00000000-0005-0000-0000-0000EC180000}"/>
    <cellStyle name="Monétaire 3 4 7 9" xfId="6762" xr:uid="{00000000-0005-0000-0000-0000ED180000}"/>
    <cellStyle name="Monétaire 3 4 8" xfId="614" xr:uid="{00000000-0005-0000-0000-0000EE180000}"/>
    <cellStyle name="Monétaire 3 4 8 10" xfId="7576" xr:uid="{00000000-0005-0000-0000-0000EF180000}"/>
    <cellStyle name="Monétaire 3 4 8 11" xfId="8290" xr:uid="{00000000-0005-0000-0000-0000F0180000}"/>
    <cellStyle name="Monétaire 3 4 8 12" xfId="9004" xr:uid="{00000000-0005-0000-0000-0000F1180000}"/>
    <cellStyle name="Monétaire 3 4 8 13" xfId="9718" xr:uid="{00000000-0005-0000-0000-0000F2180000}"/>
    <cellStyle name="Monétaire 3 4 8 14" xfId="10432" xr:uid="{00000000-0005-0000-0000-0000F3180000}"/>
    <cellStyle name="Monétaire 3 4 8 15" xfId="11146" xr:uid="{00000000-0005-0000-0000-0000F4180000}"/>
    <cellStyle name="Monétaire 3 4 8 16" xfId="1212" xr:uid="{00000000-0005-0000-0000-0000F5180000}"/>
    <cellStyle name="Monétaire 3 4 8 2" xfId="1912" xr:uid="{00000000-0005-0000-0000-0000F6180000}"/>
    <cellStyle name="Monétaire 3 4 8 3" xfId="2620" xr:uid="{00000000-0005-0000-0000-0000F7180000}"/>
    <cellStyle name="Monétaire 3 4 8 4" xfId="3320" xr:uid="{00000000-0005-0000-0000-0000F8180000}"/>
    <cellStyle name="Monétaire 3 4 8 5" xfId="4020" xr:uid="{00000000-0005-0000-0000-0000F9180000}"/>
    <cellStyle name="Monétaire 3 4 8 6" xfId="4720" xr:uid="{00000000-0005-0000-0000-0000FA180000}"/>
    <cellStyle name="Monétaire 3 4 8 7" xfId="5434" xr:uid="{00000000-0005-0000-0000-0000FB180000}"/>
    <cellStyle name="Monétaire 3 4 8 8" xfId="6148" xr:uid="{00000000-0005-0000-0000-0000FC180000}"/>
    <cellStyle name="Monétaire 3 4 8 9" xfId="6862" xr:uid="{00000000-0005-0000-0000-0000FD180000}"/>
    <cellStyle name="Monétaire 3 4 9" xfId="138" xr:uid="{00000000-0005-0000-0000-0000FE180000}"/>
    <cellStyle name="Monétaire 3 4 9 10" xfId="7814" xr:uid="{00000000-0005-0000-0000-0000FF180000}"/>
    <cellStyle name="Monétaire 3 4 9 11" xfId="8528" xr:uid="{00000000-0005-0000-0000-000000190000}"/>
    <cellStyle name="Monétaire 3 4 9 12" xfId="9242" xr:uid="{00000000-0005-0000-0000-000001190000}"/>
    <cellStyle name="Monétaire 3 4 9 13" xfId="9956" xr:uid="{00000000-0005-0000-0000-000002190000}"/>
    <cellStyle name="Monétaire 3 4 9 14" xfId="10670" xr:uid="{00000000-0005-0000-0000-000003190000}"/>
    <cellStyle name="Monétaire 3 4 9 15" xfId="1436" xr:uid="{00000000-0005-0000-0000-000004190000}"/>
    <cellStyle name="Monétaire 3 4 9 2" xfId="2144" xr:uid="{00000000-0005-0000-0000-000005190000}"/>
    <cellStyle name="Monétaire 3 4 9 3" xfId="2844" xr:uid="{00000000-0005-0000-0000-000006190000}"/>
    <cellStyle name="Monétaire 3 4 9 4" xfId="3544" xr:uid="{00000000-0005-0000-0000-000007190000}"/>
    <cellStyle name="Monétaire 3 4 9 5" xfId="4244" xr:uid="{00000000-0005-0000-0000-000008190000}"/>
    <cellStyle name="Monétaire 3 4 9 6" xfId="4958" xr:uid="{00000000-0005-0000-0000-000009190000}"/>
    <cellStyle name="Monétaire 3 4 9 7" xfId="5672" xr:uid="{00000000-0005-0000-0000-00000A190000}"/>
    <cellStyle name="Monétaire 3 4 9 8" xfId="6386" xr:uid="{00000000-0005-0000-0000-00000B190000}"/>
    <cellStyle name="Monétaire 3 4 9 9" xfId="7100" xr:uid="{00000000-0005-0000-0000-00000C190000}"/>
    <cellStyle name="Monétaire 3 5" xfId="54" xr:uid="{00000000-0005-0000-0000-00000D190000}"/>
    <cellStyle name="Monétaire 3 5 10" xfId="2760" xr:uid="{00000000-0005-0000-0000-00000E190000}"/>
    <cellStyle name="Monétaire 3 5 11" xfId="3460" xr:uid="{00000000-0005-0000-0000-00000F190000}"/>
    <cellStyle name="Monétaire 3 5 12" xfId="4160" xr:uid="{00000000-0005-0000-0000-000010190000}"/>
    <cellStyle name="Monétaire 3 5 13" xfId="4874" xr:uid="{00000000-0005-0000-0000-000011190000}"/>
    <cellStyle name="Monétaire 3 5 14" xfId="5588" xr:uid="{00000000-0005-0000-0000-000012190000}"/>
    <cellStyle name="Monétaire 3 5 15" xfId="6302" xr:uid="{00000000-0005-0000-0000-000013190000}"/>
    <cellStyle name="Monétaire 3 5 16" xfId="7016" xr:uid="{00000000-0005-0000-0000-000014190000}"/>
    <cellStyle name="Monétaire 3 5 17" xfId="7730" xr:uid="{00000000-0005-0000-0000-000015190000}"/>
    <cellStyle name="Monétaire 3 5 18" xfId="8444" xr:uid="{00000000-0005-0000-0000-000016190000}"/>
    <cellStyle name="Monétaire 3 5 19" xfId="9158" xr:uid="{00000000-0005-0000-0000-000017190000}"/>
    <cellStyle name="Monétaire 3 5 2" xfId="254" xr:uid="{00000000-0005-0000-0000-000018190000}"/>
    <cellStyle name="Monétaire 3 5 2 10" xfId="7216" xr:uid="{00000000-0005-0000-0000-000019190000}"/>
    <cellStyle name="Monétaire 3 5 2 11" xfId="7930" xr:uid="{00000000-0005-0000-0000-00001A190000}"/>
    <cellStyle name="Monétaire 3 5 2 12" xfId="8644" xr:uid="{00000000-0005-0000-0000-00001B190000}"/>
    <cellStyle name="Monétaire 3 5 2 13" xfId="9358" xr:uid="{00000000-0005-0000-0000-00001C190000}"/>
    <cellStyle name="Monétaire 3 5 2 14" xfId="10072" xr:uid="{00000000-0005-0000-0000-00001D190000}"/>
    <cellStyle name="Monétaire 3 5 2 15" xfId="10786" xr:uid="{00000000-0005-0000-0000-00001E190000}"/>
    <cellStyle name="Monétaire 3 5 2 16" xfId="852" xr:uid="{00000000-0005-0000-0000-00001F190000}"/>
    <cellStyle name="Monétaire 3 5 2 2" xfId="1552" xr:uid="{00000000-0005-0000-0000-000020190000}"/>
    <cellStyle name="Monétaire 3 5 2 3" xfId="2260" xr:uid="{00000000-0005-0000-0000-000021190000}"/>
    <cellStyle name="Monétaire 3 5 2 4" xfId="2960" xr:uid="{00000000-0005-0000-0000-000022190000}"/>
    <cellStyle name="Monétaire 3 5 2 5" xfId="3660" xr:uid="{00000000-0005-0000-0000-000023190000}"/>
    <cellStyle name="Monétaire 3 5 2 6" xfId="4360" xr:uid="{00000000-0005-0000-0000-000024190000}"/>
    <cellStyle name="Monétaire 3 5 2 7" xfId="5074" xr:uid="{00000000-0005-0000-0000-000025190000}"/>
    <cellStyle name="Monétaire 3 5 2 8" xfId="5788" xr:uid="{00000000-0005-0000-0000-000026190000}"/>
    <cellStyle name="Monétaire 3 5 2 9" xfId="6502" xr:uid="{00000000-0005-0000-0000-000027190000}"/>
    <cellStyle name="Monétaire 3 5 20" xfId="9872" xr:uid="{00000000-0005-0000-0000-000028190000}"/>
    <cellStyle name="Monétaire 3 5 21" xfId="10586" xr:uid="{00000000-0005-0000-0000-000029190000}"/>
    <cellStyle name="Monétaire 3 5 22" xfId="768" xr:uid="{00000000-0005-0000-0000-00002A190000}"/>
    <cellStyle name="Monétaire 3 5 3" xfId="346" xr:uid="{00000000-0005-0000-0000-00002B190000}"/>
    <cellStyle name="Monétaire 3 5 3 10" xfId="7308" xr:uid="{00000000-0005-0000-0000-00002C190000}"/>
    <cellStyle name="Monétaire 3 5 3 11" xfId="8022" xr:uid="{00000000-0005-0000-0000-00002D190000}"/>
    <cellStyle name="Monétaire 3 5 3 12" xfId="8736" xr:uid="{00000000-0005-0000-0000-00002E190000}"/>
    <cellStyle name="Monétaire 3 5 3 13" xfId="9450" xr:uid="{00000000-0005-0000-0000-00002F190000}"/>
    <cellStyle name="Monétaire 3 5 3 14" xfId="10164" xr:uid="{00000000-0005-0000-0000-000030190000}"/>
    <cellStyle name="Monétaire 3 5 3 15" xfId="10878" xr:uid="{00000000-0005-0000-0000-000031190000}"/>
    <cellStyle name="Monétaire 3 5 3 16" xfId="944" xr:uid="{00000000-0005-0000-0000-000032190000}"/>
    <cellStyle name="Monétaire 3 5 3 2" xfId="1644" xr:uid="{00000000-0005-0000-0000-000033190000}"/>
    <cellStyle name="Monétaire 3 5 3 3" xfId="2352" xr:uid="{00000000-0005-0000-0000-000034190000}"/>
    <cellStyle name="Monétaire 3 5 3 4" xfId="3052" xr:uid="{00000000-0005-0000-0000-000035190000}"/>
    <cellStyle name="Monétaire 3 5 3 5" xfId="3752" xr:uid="{00000000-0005-0000-0000-000036190000}"/>
    <cellStyle name="Monétaire 3 5 3 6" xfId="4452" xr:uid="{00000000-0005-0000-0000-000037190000}"/>
    <cellStyle name="Monétaire 3 5 3 7" xfId="5166" xr:uid="{00000000-0005-0000-0000-000038190000}"/>
    <cellStyle name="Monétaire 3 5 3 8" xfId="5880" xr:uid="{00000000-0005-0000-0000-000039190000}"/>
    <cellStyle name="Monétaire 3 5 3 9" xfId="6594" xr:uid="{00000000-0005-0000-0000-00003A190000}"/>
    <cellStyle name="Monétaire 3 5 4" xfId="446" xr:uid="{00000000-0005-0000-0000-00003B190000}"/>
    <cellStyle name="Monétaire 3 5 4 10" xfId="7408" xr:uid="{00000000-0005-0000-0000-00003C190000}"/>
    <cellStyle name="Monétaire 3 5 4 11" xfId="8122" xr:uid="{00000000-0005-0000-0000-00003D190000}"/>
    <cellStyle name="Monétaire 3 5 4 12" xfId="8836" xr:uid="{00000000-0005-0000-0000-00003E190000}"/>
    <cellStyle name="Monétaire 3 5 4 13" xfId="9550" xr:uid="{00000000-0005-0000-0000-00003F190000}"/>
    <cellStyle name="Monétaire 3 5 4 14" xfId="10264" xr:uid="{00000000-0005-0000-0000-000040190000}"/>
    <cellStyle name="Monétaire 3 5 4 15" xfId="10978" xr:uid="{00000000-0005-0000-0000-000041190000}"/>
    <cellStyle name="Monétaire 3 5 4 16" xfId="1044" xr:uid="{00000000-0005-0000-0000-000042190000}"/>
    <cellStyle name="Monétaire 3 5 4 2" xfId="1744" xr:uid="{00000000-0005-0000-0000-000043190000}"/>
    <cellStyle name="Monétaire 3 5 4 3" xfId="2452" xr:uid="{00000000-0005-0000-0000-000044190000}"/>
    <cellStyle name="Monétaire 3 5 4 4" xfId="3152" xr:uid="{00000000-0005-0000-0000-000045190000}"/>
    <cellStyle name="Monétaire 3 5 4 5" xfId="3852" xr:uid="{00000000-0005-0000-0000-000046190000}"/>
    <cellStyle name="Monétaire 3 5 4 6" xfId="4552" xr:uid="{00000000-0005-0000-0000-000047190000}"/>
    <cellStyle name="Monétaire 3 5 4 7" xfId="5266" xr:uid="{00000000-0005-0000-0000-000048190000}"/>
    <cellStyle name="Monétaire 3 5 4 8" xfId="5980" xr:uid="{00000000-0005-0000-0000-000049190000}"/>
    <cellStyle name="Monétaire 3 5 4 9" xfId="6694" xr:uid="{00000000-0005-0000-0000-00004A190000}"/>
    <cellStyle name="Monétaire 3 5 5" xfId="546" xr:uid="{00000000-0005-0000-0000-00004B190000}"/>
    <cellStyle name="Monétaire 3 5 5 10" xfId="7508" xr:uid="{00000000-0005-0000-0000-00004C190000}"/>
    <cellStyle name="Monétaire 3 5 5 11" xfId="8222" xr:uid="{00000000-0005-0000-0000-00004D190000}"/>
    <cellStyle name="Monétaire 3 5 5 12" xfId="8936" xr:uid="{00000000-0005-0000-0000-00004E190000}"/>
    <cellStyle name="Monétaire 3 5 5 13" xfId="9650" xr:uid="{00000000-0005-0000-0000-00004F190000}"/>
    <cellStyle name="Monétaire 3 5 5 14" xfId="10364" xr:uid="{00000000-0005-0000-0000-000050190000}"/>
    <cellStyle name="Monétaire 3 5 5 15" xfId="11078" xr:uid="{00000000-0005-0000-0000-000051190000}"/>
    <cellStyle name="Monétaire 3 5 5 16" xfId="1144" xr:uid="{00000000-0005-0000-0000-000052190000}"/>
    <cellStyle name="Monétaire 3 5 5 2" xfId="1844" xr:uid="{00000000-0005-0000-0000-000053190000}"/>
    <cellStyle name="Monétaire 3 5 5 3" xfId="2552" xr:uid="{00000000-0005-0000-0000-000054190000}"/>
    <cellStyle name="Monétaire 3 5 5 4" xfId="3252" xr:uid="{00000000-0005-0000-0000-000055190000}"/>
    <cellStyle name="Monétaire 3 5 5 5" xfId="3952" xr:uid="{00000000-0005-0000-0000-000056190000}"/>
    <cellStyle name="Monétaire 3 5 5 6" xfId="4652" xr:uid="{00000000-0005-0000-0000-000057190000}"/>
    <cellStyle name="Monétaire 3 5 5 7" xfId="5366" xr:uid="{00000000-0005-0000-0000-000058190000}"/>
    <cellStyle name="Monétaire 3 5 5 8" xfId="6080" xr:uid="{00000000-0005-0000-0000-000059190000}"/>
    <cellStyle name="Monétaire 3 5 5 9" xfId="6794" xr:uid="{00000000-0005-0000-0000-00005A190000}"/>
    <cellStyle name="Monétaire 3 5 6" xfId="646" xr:uid="{00000000-0005-0000-0000-00005B190000}"/>
    <cellStyle name="Monétaire 3 5 6 10" xfId="7608" xr:uid="{00000000-0005-0000-0000-00005C190000}"/>
    <cellStyle name="Monétaire 3 5 6 11" xfId="8322" xr:uid="{00000000-0005-0000-0000-00005D190000}"/>
    <cellStyle name="Monétaire 3 5 6 12" xfId="9036" xr:uid="{00000000-0005-0000-0000-00005E190000}"/>
    <cellStyle name="Monétaire 3 5 6 13" xfId="9750" xr:uid="{00000000-0005-0000-0000-00005F190000}"/>
    <cellStyle name="Monétaire 3 5 6 14" xfId="10464" xr:uid="{00000000-0005-0000-0000-000060190000}"/>
    <cellStyle name="Monétaire 3 5 6 15" xfId="11178" xr:uid="{00000000-0005-0000-0000-000061190000}"/>
    <cellStyle name="Monétaire 3 5 6 16" xfId="1244" xr:uid="{00000000-0005-0000-0000-000062190000}"/>
    <cellStyle name="Monétaire 3 5 6 2" xfId="1944" xr:uid="{00000000-0005-0000-0000-000063190000}"/>
    <cellStyle name="Monétaire 3 5 6 3" xfId="2652" xr:uid="{00000000-0005-0000-0000-000064190000}"/>
    <cellStyle name="Monétaire 3 5 6 4" xfId="3352" xr:uid="{00000000-0005-0000-0000-000065190000}"/>
    <cellStyle name="Monétaire 3 5 6 5" xfId="4052" xr:uid="{00000000-0005-0000-0000-000066190000}"/>
    <cellStyle name="Monétaire 3 5 6 6" xfId="4752" xr:uid="{00000000-0005-0000-0000-000067190000}"/>
    <cellStyle name="Monétaire 3 5 6 7" xfId="5466" xr:uid="{00000000-0005-0000-0000-000068190000}"/>
    <cellStyle name="Monétaire 3 5 6 8" xfId="6180" xr:uid="{00000000-0005-0000-0000-000069190000}"/>
    <cellStyle name="Monétaire 3 5 6 9" xfId="6894" xr:uid="{00000000-0005-0000-0000-00006A190000}"/>
    <cellStyle name="Monétaire 3 5 7" xfId="170" xr:uid="{00000000-0005-0000-0000-00006B190000}"/>
    <cellStyle name="Monétaire 3 5 7 10" xfId="7846" xr:uid="{00000000-0005-0000-0000-00006C190000}"/>
    <cellStyle name="Monétaire 3 5 7 11" xfId="8560" xr:uid="{00000000-0005-0000-0000-00006D190000}"/>
    <cellStyle name="Monétaire 3 5 7 12" xfId="9274" xr:uid="{00000000-0005-0000-0000-00006E190000}"/>
    <cellStyle name="Monétaire 3 5 7 13" xfId="9988" xr:uid="{00000000-0005-0000-0000-00006F190000}"/>
    <cellStyle name="Monétaire 3 5 7 14" xfId="10702" xr:uid="{00000000-0005-0000-0000-000070190000}"/>
    <cellStyle name="Monétaire 3 5 7 15" xfId="1468" xr:uid="{00000000-0005-0000-0000-000071190000}"/>
    <cellStyle name="Monétaire 3 5 7 2" xfId="2176" xr:uid="{00000000-0005-0000-0000-000072190000}"/>
    <cellStyle name="Monétaire 3 5 7 3" xfId="2876" xr:uid="{00000000-0005-0000-0000-000073190000}"/>
    <cellStyle name="Monétaire 3 5 7 4" xfId="3576" xr:uid="{00000000-0005-0000-0000-000074190000}"/>
    <cellStyle name="Monétaire 3 5 7 5" xfId="4276" xr:uid="{00000000-0005-0000-0000-000075190000}"/>
    <cellStyle name="Monétaire 3 5 7 6" xfId="4990" xr:uid="{00000000-0005-0000-0000-000076190000}"/>
    <cellStyle name="Monétaire 3 5 7 7" xfId="5704" xr:uid="{00000000-0005-0000-0000-000077190000}"/>
    <cellStyle name="Monétaire 3 5 7 8" xfId="6418" xr:uid="{00000000-0005-0000-0000-000078190000}"/>
    <cellStyle name="Monétaire 3 5 7 9" xfId="7132" xr:uid="{00000000-0005-0000-0000-000079190000}"/>
    <cellStyle name="Monétaire 3 5 8" xfId="1352" xr:uid="{00000000-0005-0000-0000-00007A190000}"/>
    <cellStyle name="Monétaire 3 5 9" xfId="2060" xr:uid="{00000000-0005-0000-0000-00007B190000}"/>
    <cellStyle name="Monétaire 3 6" xfId="26" xr:uid="{00000000-0005-0000-0000-00007C190000}"/>
    <cellStyle name="Monétaire 3 6 10" xfId="2732" xr:uid="{00000000-0005-0000-0000-00007D190000}"/>
    <cellStyle name="Monétaire 3 6 11" xfId="3432" xr:uid="{00000000-0005-0000-0000-00007E190000}"/>
    <cellStyle name="Monétaire 3 6 12" xfId="4132" xr:uid="{00000000-0005-0000-0000-00007F190000}"/>
    <cellStyle name="Monétaire 3 6 13" xfId="4846" xr:uid="{00000000-0005-0000-0000-000080190000}"/>
    <cellStyle name="Monétaire 3 6 14" xfId="5560" xr:uid="{00000000-0005-0000-0000-000081190000}"/>
    <cellStyle name="Monétaire 3 6 15" xfId="6274" xr:uid="{00000000-0005-0000-0000-000082190000}"/>
    <cellStyle name="Monétaire 3 6 16" xfId="6988" xr:uid="{00000000-0005-0000-0000-000083190000}"/>
    <cellStyle name="Monétaire 3 6 17" xfId="7702" xr:uid="{00000000-0005-0000-0000-000084190000}"/>
    <cellStyle name="Monétaire 3 6 18" xfId="8416" xr:uid="{00000000-0005-0000-0000-000085190000}"/>
    <cellStyle name="Monétaire 3 6 19" xfId="9130" xr:uid="{00000000-0005-0000-0000-000086190000}"/>
    <cellStyle name="Monétaire 3 6 2" xfId="226" xr:uid="{00000000-0005-0000-0000-000087190000}"/>
    <cellStyle name="Monétaire 3 6 2 10" xfId="7188" xr:uid="{00000000-0005-0000-0000-000088190000}"/>
    <cellStyle name="Monétaire 3 6 2 11" xfId="7902" xr:uid="{00000000-0005-0000-0000-000089190000}"/>
    <cellStyle name="Monétaire 3 6 2 12" xfId="8616" xr:uid="{00000000-0005-0000-0000-00008A190000}"/>
    <cellStyle name="Monétaire 3 6 2 13" xfId="9330" xr:uid="{00000000-0005-0000-0000-00008B190000}"/>
    <cellStyle name="Monétaire 3 6 2 14" xfId="10044" xr:uid="{00000000-0005-0000-0000-00008C190000}"/>
    <cellStyle name="Monétaire 3 6 2 15" xfId="10758" xr:uid="{00000000-0005-0000-0000-00008D190000}"/>
    <cellStyle name="Monétaire 3 6 2 16" xfId="824" xr:uid="{00000000-0005-0000-0000-00008E190000}"/>
    <cellStyle name="Monétaire 3 6 2 2" xfId="1524" xr:uid="{00000000-0005-0000-0000-00008F190000}"/>
    <cellStyle name="Monétaire 3 6 2 3" xfId="2232" xr:uid="{00000000-0005-0000-0000-000090190000}"/>
    <cellStyle name="Monétaire 3 6 2 4" xfId="2932" xr:uid="{00000000-0005-0000-0000-000091190000}"/>
    <cellStyle name="Monétaire 3 6 2 5" xfId="3632" xr:uid="{00000000-0005-0000-0000-000092190000}"/>
    <cellStyle name="Monétaire 3 6 2 6" xfId="4332" xr:uid="{00000000-0005-0000-0000-000093190000}"/>
    <cellStyle name="Monétaire 3 6 2 7" xfId="5046" xr:uid="{00000000-0005-0000-0000-000094190000}"/>
    <cellStyle name="Monétaire 3 6 2 8" xfId="5760" xr:uid="{00000000-0005-0000-0000-000095190000}"/>
    <cellStyle name="Monétaire 3 6 2 9" xfId="6474" xr:uid="{00000000-0005-0000-0000-000096190000}"/>
    <cellStyle name="Monétaire 3 6 20" xfId="9844" xr:uid="{00000000-0005-0000-0000-000097190000}"/>
    <cellStyle name="Monétaire 3 6 21" xfId="10558" xr:uid="{00000000-0005-0000-0000-000098190000}"/>
    <cellStyle name="Monétaire 3 6 22" xfId="740" xr:uid="{00000000-0005-0000-0000-000099190000}"/>
    <cellStyle name="Monétaire 3 6 3" xfId="318" xr:uid="{00000000-0005-0000-0000-00009A190000}"/>
    <cellStyle name="Monétaire 3 6 3 10" xfId="7280" xr:uid="{00000000-0005-0000-0000-00009B190000}"/>
    <cellStyle name="Monétaire 3 6 3 11" xfId="7994" xr:uid="{00000000-0005-0000-0000-00009C190000}"/>
    <cellStyle name="Monétaire 3 6 3 12" xfId="8708" xr:uid="{00000000-0005-0000-0000-00009D190000}"/>
    <cellStyle name="Monétaire 3 6 3 13" xfId="9422" xr:uid="{00000000-0005-0000-0000-00009E190000}"/>
    <cellStyle name="Monétaire 3 6 3 14" xfId="10136" xr:uid="{00000000-0005-0000-0000-00009F190000}"/>
    <cellStyle name="Monétaire 3 6 3 15" xfId="10850" xr:uid="{00000000-0005-0000-0000-0000A0190000}"/>
    <cellStyle name="Monétaire 3 6 3 16" xfId="916" xr:uid="{00000000-0005-0000-0000-0000A1190000}"/>
    <cellStyle name="Monétaire 3 6 3 2" xfId="1616" xr:uid="{00000000-0005-0000-0000-0000A2190000}"/>
    <cellStyle name="Monétaire 3 6 3 3" xfId="2324" xr:uid="{00000000-0005-0000-0000-0000A3190000}"/>
    <cellStyle name="Monétaire 3 6 3 4" xfId="3024" xr:uid="{00000000-0005-0000-0000-0000A4190000}"/>
    <cellStyle name="Monétaire 3 6 3 5" xfId="3724" xr:uid="{00000000-0005-0000-0000-0000A5190000}"/>
    <cellStyle name="Monétaire 3 6 3 6" xfId="4424" xr:uid="{00000000-0005-0000-0000-0000A6190000}"/>
    <cellStyle name="Monétaire 3 6 3 7" xfId="5138" xr:uid="{00000000-0005-0000-0000-0000A7190000}"/>
    <cellStyle name="Monétaire 3 6 3 8" xfId="5852" xr:uid="{00000000-0005-0000-0000-0000A8190000}"/>
    <cellStyle name="Monétaire 3 6 3 9" xfId="6566" xr:uid="{00000000-0005-0000-0000-0000A9190000}"/>
    <cellStyle name="Monétaire 3 6 4" xfId="418" xr:uid="{00000000-0005-0000-0000-0000AA190000}"/>
    <cellStyle name="Monétaire 3 6 4 10" xfId="7380" xr:uid="{00000000-0005-0000-0000-0000AB190000}"/>
    <cellStyle name="Monétaire 3 6 4 11" xfId="8094" xr:uid="{00000000-0005-0000-0000-0000AC190000}"/>
    <cellStyle name="Monétaire 3 6 4 12" xfId="8808" xr:uid="{00000000-0005-0000-0000-0000AD190000}"/>
    <cellStyle name="Monétaire 3 6 4 13" xfId="9522" xr:uid="{00000000-0005-0000-0000-0000AE190000}"/>
    <cellStyle name="Monétaire 3 6 4 14" xfId="10236" xr:uid="{00000000-0005-0000-0000-0000AF190000}"/>
    <cellStyle name="Monétaire 3 6 4 15" xfId="10950" xr:uid="{00000000-0005-0000-0000-0000B0190000}"/>
    <cellStyle name="Monétaire 3 6 4 16" xfId="1016" xr:uid="{00000000-0005-0000-0000-0000B1190000}"/>
    <cellStyle name="Monétaire 3 6 4 2" xfId="1716" xr:uid="{00000000-0005-0000-0000-0000B2190000}"/>
    <cellStyle name="Monétaire 3 6 4 3" xfId="2424" xr:uid="{00000000-0005-0000-0000-0000B3190000}"/>
    <cellStyle name="Monétaire 3 6 4 4" xfId="3124" xr:uid="{00000000-0005-0000-0000-0000B4190000}"/>
    <cellStyle name="Monétaire 3 6 4 5" xfId="3824" xr:uid="{00000000-0005-0000-0000-0000B5190000}"/>
    <cellStyle name="Monétaire 3 6 4 6" xfId="4524" xr:uid="{00000000-0005-0000-0000-0000B6190000}"/>
    <cellStyle name="Monétaire 3 6 4 7" xfId="5238" xr:uid="{00000000-0005-0000-0000-0000B7190000}"/>
    <cellStyle name="Monétaire 3 6 4 8" xfId="5952" xr:uid="{00000000-0005-0000-0000-0000B8190000}"/>
    <cellStyle name="Monétaire 3 6 4 9" xfId="6666" xr:uid="{00000000-0005-0000-0000-0000B9190000}"/>
    <cellStyle name="Monétaire 3 6 5" xfId="518" xr:uid="{00000000-0005-0000-0000-0000BA190000}"/>
    <cellStyle name="Monétaire 3 6 5 10" xfId="7480" xr:uid="{00000000-0005-0000-0000-0000BB190000}"/>
    <cellStyle name="Monétaire 3 6 5 11" xfId="8194" xr:uid="{00000000-0005-0000-0000-0000BC190000}"/>
    <cellStyle name="Monétaire 3 6 5 12" xfId="8908" xr:uid="{00000000-0005-0000-0000-0000BD190000}"/>
    <cellStyle name="Monétaire 3 6 5 13" xfId="9622" xr:uid="{00000000-0005-0000-0000-0000BE190000}"/>
    <cellStyle name="Monétaire 3 6 5 14" xfId="10336" xr:uid="{00000000-0005-0000-0000-0000BF190000}"/>
    <cellStyle name="Monétaire 3 6 5 15" xfId="11050" xr:uid="{00000000-0005-0000-0000-0000C0190000}"/>
    <cellStyle name="Monétaire 3 6 5 16" xfId="1116" xr:uid="{00000000-0005-0000-0000-0000C1190000}"/>
    <cellStyle name="Monétaire 3 6 5 2" xfId="1816" xr:uid="{00000000-0005-0000-0000-0000C2190000}"/>
    <cellStyle name="Monétaire 3 6 5 3" xfId="2524" xr:uid="{00000000-0005-0000-0000-0000C3190000}"/>
    <cellStyle name="Monétaire 3 6 5 4" xfId="3224" xr:uid="{00000000-0005-0000-0000-0000C4190000}"/>
    <cellStyle name="Monétaire 3 6 5 5" xfId="3924" xr:uid="{00000000-0005-0000-0000-0000C5190000}"/>
    <cellStyle name="Monétaire 3 6 5 6" xfId="4624" xr:uid="{00000000-0005-0000-0000-0000C6190000}"/>
    <cellStyle name="Monétaire 3 6 5 7" xfId="5338" xr:uid="{00000000-0005-0000-0000-0000C7190000}"/>
    <cellStyle name="Monétaire 3 6 5 8" xfId="6052" xr:uid="{00000000-0005-0000-0000-0000C8190000}"/>
    <cellStyle name="Monétaire 3 6 5 9" xfId="6766" xr:uid="{00000000-0005-0000-0000-0000C9190000}"/>
    <cellStyle name="Monétaire 3 6 6" xfId="618" xr:uid="{00000000-0005-0000-0000-0000CA190000}"/>
    <cellStyle name="Monétaire 3 6 6 10" xfId="7580" xr:uid="{00000000-0005-0000-0000-0000CB190000}"/>
    <cellStyle name="Monétaire 3 6 6 11" xfId="8294" xr:uid="{00000000-0005-0000-0000-0000CC190000}"/>
    <cellStyle name="Monétaire 3 6 6 12" xfId="9008" xr:uid="{00000000-0005-0000-0000-0000CD190000}"/>
    <cellStyle name="Monétaire 3 6 6 13" xfId="9722" xr:uid="{00000000-0005-0000-0000-0000CE190000}"/>
    <cellStyle name="Monétaire 3 6 6 14" xfId="10436" xr:uid="{00000000-0005-0000-0000-0000CF190000}"/>
    <cellStyle name="Monétaire 3 6 6 15" xfId="11150" xr:uid="{00000000-0005-0000-0000-0000D0190000}"/>
    <cellStyle name="Monétaire 3 6 6 16" xfId="1216" xr:uid="{00000000-0005-0000-0000-0000D1190000}"/>
    <cellStyle name="Monétaire 3 6 6 2" xfId="1916" xr:uid="{00000000-0005-0000-0000-0000D2190000}"/>
    <cellStyle name="Monétaire 3 6 6 3" xfId="2624" xr:uid="{00000000-0005-0000-0000-0000D3190000}"/>
    <cellStyle name="Monétaire 3 6 6 4" xfId="3324" xr:uid="{00000000-0005-0000-0000-0000D4190000}"/>
    <cellStyle name="Monétaire 3 6 6 5" xfId="4024" xr:uid="{00000000-0005-0000-0000-0000D5190000}"/>
    <cellStyle name="Monétaire 3 6 6 6" xfId="4724" xr:uid="{00000000-0005-0000-0000-0000D6190000}"/>
    <cellStyle name="Monétaire 3 6 6 7" xfId="5438" xr:uid="{00000000-0005-0000-0000-0000D7190000}"/>
    <cellStyle name="Monétaire 3 6 6 8" xfId="6152" xr:uid="{00000000-0005-0000-0000-0000D8190000}"/>
    <cellStyle name="Monétaire 3 6 6 9" xfId="6866" xr:uid="{00000000-0005-0000-0000-0000D9190000}"/>
    <cellStyle name="Monétaire 3 6 7" xfId="142" xr:uid="{00000000-0005-0000-0000-0000DA190000}"/>
    <cellStyle name="Monétaire 3 6 7 10" xfId="7818" xr:uid="{00000000-0005-0000-0000-0000DB190000}"/>
    <cellStyle name="Monétaire 3 6 7 11" xfId="8532" xr:uid="{00000000-0005-0000-0000-0000DC190000}"/>
    <cellStyle name="Monétaire 3 6 7 12" xfId="9246" xr:uid="{00000000-0005-0000-0000-0000DD190000}"/>
    <cellStyle name="Monétaire 3 6 7 13" xfId="9960" xr:uid="{00000000-0005-0000-0000-0000DE190000}"/>
    <cellStyle name="Monétaire 3 6 7 14" xfId="10674" xr:uid="{00000000-0005-0000-0000-0000DF190000}"/>
    <cellStyle name="Monétaire 3 6 7 15" xfId="1440" xr:uid="{00000000-0005-0000-0000-0000E0190000}"/>
    <cellStyle name="Monétaire 3 6 7 2" xfId="2148" xr:uid="{00000000-0005-0000-0000-0000E1190000}"/>
    <cellStyle name="Monétaire 3 6 7 3" xfId="2848" xr:uid="{00000000-0005-0000-0000-0000E2190000}"/>
    <cellStyle name="Monétaire 3 6 7 4" xfId="3548" xr:uid="{00000000-0005-0000-0000-0000E3190000}"/>
    <cellStyle name="Monétaire 3 6 7 5" xfId="4248" xr:uid="{00000000-0005-0000-0000-0000E4190000}"/>
    <cellStyle name="Monétaire 3 6 7 6" xfId="4962" xr:uid="{00000000-0005-0000-0000-0000E5190000}"/>
    <cellStyle name="Monétaire 3 6 7 7" xfId="5676" xr:uid="{00000000-0005-0000-0000-0000E6190000}"/>
    <cellStyle name="Monétaire 3 6 7 8" xfId="6390" xr:uid="{00000000-0005-0000-0000-0000E7190000}"/>
    <cellStyle name="Monétaire 3 6 7 9" xfId="7104" xr:uid="{00000000-0005-0000-0000-0000E8190000}"/>
    <cellStyle name="Monétaire 3 6 8" xfId="1324" xr:uid="{00000000-0005-0000-0000-0000E9190000}"/>
    <cellStyle name="Monétaire 3 6 9" xfId="2032" xr:uid="{00000000-0005-0000-0000-0000EA190000}"/>
    <cellStyle name="Monétaire 3 7" xfId="72" xr:uid="{00000000-0005-0000-0000-0000EB190000}"/>
    <cellStyle name="Monétaire 3 7 10" xfId="2778" xr:uid="{00000000-0005-0000-0000-0000EC190000}"/>
    <cellStyle name="Monétaire 3 7 11" xfId="3478" xr:uid="{00000000-0005-0000-0000-0000ED190000}"/>
    <cellStyle name="Monétaire 3 7 12" xfId="4178" xr:uid="{00000000-0005-0000-0000-0000EE190000}"/>
    <cellStyle name="Monétaire 3 7 13" xfId="4892" xr:uid="{00000000-0005-0000-0000-0000EF190000}"/>
    <cellStyle name="Monétaire 3 7 14" xfId="5606" xr:uid="{00000000-0005-0000-0000-0000F0190000}"/>
    <cellStyle name="Monétaire 3 7 15" xfId="6320" xr:uid="{00000000-0005-0000-0000-0000F1190000}"/>
    <cellStyle name="Monétaire 3 7 16" xfId="7034" xr:uid="{00000000-0005-0000-0000-0000F2190000}"/>
    <cellStyle name="Monétaire 3 7 17" xfId="7748" xr:uid="{00000000-0005-0000-0000-0000F3190000}"/>
    <cellStyle name="Monétaire 3 7 18" xfId="8462" xr:uid="{00000000-0005-0000-0000-0000F4190000}"/>
    <cellStyle name="Monétaire 3 7 19" xfId="9176" xr:uid="{00000000-0005-0000-0000-0000F5190000}"/>
    <cellStyle name="Monétaire 3 7 2" xfId="272" xr:uid="{00000000-0005-0000-0000-0000F6190000}"/>
    <cellStyle name="Monétaire 3 7 2 10" xfId="7234" xr:uid="{00000000-0005-0000-0000-0000F7190000}"/>
    <cellStyle name="Monétaire 3 7 2 11" xfId="7948" xr:uid="{00000000-0005-0000-0000-0000F8190000}"/>
    <cellStyle name="Monétaire 3 7 2 12" xfId="8662" xr:uid="{00000000-0005-0000-0000-0000F9190000}"/>
    <cellStyle name="Monétaire 3 7 2 13" xfId="9376" xr:uid="{00000000-0005-0000-0000-0000FA190000}"/>
    <cellStyle name="Monétaire 3 7 2 14" xfId="10090" xr:uid="{00000000-0005-0000-0000-0000FB190000}"/>
    <cellStyle name="Monétaire 3 7 2 15" xfId="10804" xr:uid="{00000000-0005-0000-0000-0000FC190000}"/>
    <cellStyle name="Monétaire 3 7 2 16" xfId="870" xr:uid="{00000000-0005-0000-0000-0000FD190000}"/>
    <cellStyle name="Monétaire 3 7 2 2" xfId="1570" xr:uid="{00000000-0005-0000-0000-0000FE190000}"/>
    <cellStyle name="Monétaire 3 7 2 3" xfId="2278" xr:uid="{00000000-0005-0000-0000-0000FF190000}"/>
    <cellStyle name="Monétaire 3 7 2 4" xfId="2978" xr:uid="{00000000-0005-0000-0000-0000001A0000}"/>
    <cellStyle name="Monétaire 3 7 2 5" xfId="3678" xr:uid="{00000000-0005-0000-0000-0000011A0000}"/>
    <cellStyle name="Monétaire 3 7 2 6" xfId="4378" xr:uid="{00000000-0005-0000-0000-0000021A0000}"/>
    <cellStyle name="Monétaire 3 7 2 7" xfId="5092" xr:uid="{00000000-0005-0000-0000-0000031A0000}"/>
    <cellStyle name="Monétaire 3 7 2 8" xfId="5806" xr:uid="{00000000-0005-0000-0000-0000041A0000}"/>
    <cellStyle name="Monétaire 3 7 2 9" xfId="6520" xr:uid="{00000000-0005-0000-0000-0000051A0000}"/>
    <cellStyle name="Monétaire 3 7 20" xfId="9890" xr:uid="{00000000-0005-0000-0000-0000061A0000}"/>
    <cellStyle name="Monétaire 3 7 21" xfId="10604" xr:uid="{00000000-0005-0000-0000-0000071A0000}"/>
    <cellStyle name="Monétaire 3 7 22" xfId="786" xr:uid="{00000000-0005-0000-0000-0000081A0000}"/>
    <cellStyle name="Monétaire 3 7 3" xfId="364" xr:uid="{00000000-0005-0000-0000-0000091A0000}"/>
    <cellStyle name="Monétaire 3 7 3 10" xfId="7326" xr:uid="{00000000-0005-0000-0000-00000A1A0000}"/>
    <cellStyle name="Monétaire 3 7 3 11" xfId="8040" xr:uid="{00000000-0005-0000-0000-00000B1A0000}"/>
    <cellStyle name="Monétaire 3 7 3 12" xfId="8754" xr:uid="{00000000-0005-0000-0000-00000C1A0000}"/>
    <cellStyle name="Monétaire 3 7 3 13" xfId="9468" xr:uid="{00000000-0005-0000-0000-00000D1A0000}"/>
    <cellStyle name="Monétaire 3 7 3 14" xfId="10182" xr:uid="{00000000-0005-0000-0000-00000E1A0000}"/>
    <cellStyle name="Monétaire 3 7 3 15" xfId="10896" xr:uid="{00000000-0005-0000-0000-00000F1A0000}"/>
    <cellStyle name="Monétaire 3 7 3 16" xfId="962" xr:uid="{00000000-0005-0000-0000-0000101A0000}"/>
    <cellStyle name="Monétaire 3 7 3 2" xfId="1662" xr:uid="{00000000-0005-0000-0000-0000111A0000}"/>
    <cellStyle name="Monétaire 3 7 3 3" xfId="2370" xr:uid="{00000000-0005-0000-0000-0000121A0000}"/>
    <cellStyle name="Monétaire 3 7 3 4" xfId="3070" xr:uid="{00000000-0005-0000-0000-0000131A0000}"/>
    <cellStyle name="Monétaire 3 7 3 5" xfId="3770" xr:uid="{00000000-0005-0000-0000-0000141A0000}"/>
    <cellStyle name="Monétaire 3 7 3 6" xfId="4470" xr:uid="{00000000-0005-0000-0000-0000151A0000}"/>
    <cellStyle name="Monétaire 3 7 3 7" xfId="5184" xr:uid="{00000000-0005-0000-0000-0000161A0000}"/>
    <cellStyle name="Monétaire 3 7 3 8" xfId="5898" xr:uid="{00000000-0005-0000-0000-0000171A0000}"/>
    <cellStyle name="Monétaire 3 7 3 9" xfId="6612" xr:uid="{00000000-0005-0000-0000-0000181A0000}"/>
    <cellStyle name="Monétaire 3 7 4" xfId="464" xr:uid="{00000000-0005-0000-0000-0000191A0000}"/>
    <cellStyle name="Monétaire 3 7 4 10" xfId="7426" xr:uid="{00000000-0005-0000-0000-00001A1A0000}"/>
    <cellStyle name="Monétaire 3 7 4 11" xfId="8140" xr:uid="{00000000-0005-0000-0000-00001B1A0000}"/>
    <cellStyle name="Monétaire 3 7 4 12" xfId="8854" xr:uid="{00000000-0005-0000-0000-00001C1A0000}"/>
    <cellStyle name="Monétaire 3 7 4 13" xfId="9568" xr:uid="{00000000-0005-0000-0000-00001D1A0000}"/>
    <cellStyle name="Monétaire 3 7 4 14" xfId="10282" xr:uid="{00000000-0005-0000-0000-00001E1A0000}"/>
    <cellStyle name="Monétaire 3 7 4 15" xfId="10996" xr:uid="{00000000-0005-0000-0000-00001F1A0000}"/>
    <cellStyle name="Monétaire 3 7 4 16" xfId="1062" xr:uid="{00000000-0005-0000-0000-0000201A0000}"/>
    <cellStyle name="Monétaire 3 7 4 2" xfId="1762" xr:uid="{00000000-0005-0000-0000-0000211A0000}"/>
    <cellStyle name="Monétaire 3 7 4 3" xfId="2470" xr:uid="{00000000-0005-0000-0000-0000221A0000}"/>
    <cellStyle name="Monétaire 3 7 4 4" xfId="3170" xr:uid="{00000000-0005-0000-0000-0000231A0000}"/>
    <cellStyle name="Monétaire 3 7 4 5" xfId="3870" xr:uid="{00000000-0005-0000-0000-0000241A0000}"/>
    <cellStyle name="Monétaire 3 7 4 6" xfId="4570" xr:uid="{00000000-0005-0000-0000-0000251A0000}"/>
    <cellStyle name="Monétaire 3 7 4 7" xfId="5284" xr:uid="{00000000-0005-0000-0000-0000261A0000}"/>
    <cellStyle name="Monétaire 3 7 4 8" xfId="5998" xr:uid="{00000000-0005-0000-0000-0000271A0000}"/>
    <cellStyle name="Monétaire 3 7 4 9" xfId="6712" xr:uid="{00000000-0005-0000-0000-0000281A0000}"/>
    <cellStyle name="Monétaire 3 7 5" xfId="564" xr:uid="{00000000-0005-0000-0000-0000291A0000}"/>
    <cellStyle name="Monétaire 3 7 5 10" xfId="7526" xr:uid="{00000000-0005-0000-0000-00002A1A0000}"/>
    <cellStyle name="Monétaire 3 7 5 11" xfId="8240" xr:uid="{00000000-0005-0000-0000-00002B1A0000}"/>
    <cellStyle name="Monétaire 3 7 5 12" xfId="8954" xr:uid="{00000000-0005-0000-0000-00002C1A0000}"/>
    <cellStyle name="Monétaire 3 7 5 13" xfId="9668" xr:uid="{00000000-0005-0000-0000-00002D1A0000}"/>
    <cellStyle name="Monétaire 3 7 5 14" xfId="10382" xr:uid="{00000000-0005-0000-0000-00002E1A0000}"/>
    <cellStyle name="Monétaire 3 7 5 15" xfId="11096" xr:uid="{00000000-0005-0000-0000-00002F1A0000}"/>
    <cellStyle name="Monétaire 3 7 5 16" xfId="1162" xr:uid="{00000000-0005-0000-0000-0000301A0000}"/>
    <cellStyle name="Monétaire 3 7 5 2" xfId="1862" xr:uid="{00000000-0005-0000-0000-0000311A0000}"/>
    <cellStyle name="Monétaire 3 7 5 3" xfId="2570" xr:uid="{00000000-0005-0000-0000-0000321A0000}"/>
    <cellStyle name="Monétaire 3 7 5 4" xfId="3270" xr:uid="{00000000-0005-0000-0000-0000331A0000}"/>
    <cellStyle name="Monétaire 3 7 5 5" xfId="3970" xr:uid="{00000000-0005-0000-0000-0000341A0000}"/>
    <cellStyle name="Monétaire 3 7 5 6" xfId="4670" xr:uid="{00000000-0005-0000-0000-0000351A0000}"/>
    <cellStyle name="Monétaire 3 7 5 7" xfId="5384" xr:uid="{00000000-0005-0000-0000-0000361A0000}"/>
    <cellStyle name="Monétaire 3 7 5 8" xfId="6098" xr:uid="{00000000-0005-0000-0000-0000371A0000}"/>
    <cellStyle name="Monétaire 3 7 5 9" xfId="6812" xr:uid="{00000000-0005-0000-0000-0000381A0000}"/>
    <cellStyle name="Monétaire 3 7 6" xfId="664" xr:uid="{00000000-0005-0000-0000-0000391A0000}"/>
    <cellStyle name="Monétaire 3 7 6 10" xfId="7626" xr:uid="{00000000-0005-0000-0000-00003A1A0000}"/>
    <cellStyle name="Monétaire 3 7 6 11" xfId="8340" xr:uid="{00000000-0005-0000-0000-00003B1A0000}"/>
    <cellStyle name="Monétaire 3 7 6 12" xfId="9054" xr:uid="{00000000-0005-0000-0000-00003C1A0000}"/>
    <cellStyle name="Monétaire 3 7 6 13" xfId="9768" xr:uid="{00000000-0005-0000-0000-00003D1A0000}"/>
    <cellStyle name="Monétaire 3 7 6 14" xfId="10482" xr:uid="{00000000-0005-0000-0000-00003E1A0000}"/>
    <cellStyle name="Monétaire 3 7 6 15" xfId="11196" xr:uid="{00000000-0005-0000-0000-00003F1A0000}"/>
    <cellStyle name="Monétaire 3 7 6 16" xfId="1262" xr:uid="{00000000-0005-0000-0000-0000401A0000}"/>
    <cellStyle name="Monétaire 3 7 6 2" xfId="1962" xr:uid="{00000000-0005-0000-0000-0000411A0000}"/>
    <cellStyle name="Monétaire 3 7 6 3" xfId="2670" xr:uid="{00000000-0005-0000-0000-0000421A0000}"/>
    <cellStyle name="Monétaire 3 7 6 4" xfId="3370" xr:uid="{00000000-0005-0000-0000-0000431A0000}"/>
    <cellStyle name="Monétaire 3 7 6 5" xfId="4070" xr:uid="{00000000-0005-0000-0000-0000441A0000}"/>
    <cellStyle name="Monétaire 3 7 6 6" xfId="4770" xr:uid="{00000000-0005-0000-0000-0000451A0000}"/>
    <cellStyle name="Monétaire 3 7 6 7" xfId="5484" xr:uid="{00000000-0005-0000-0000-0000461A0000}"/>
    <cellStyle name="Monétaire 3 7 6 8" xfId="6198" xr:uid="{00000000-0005-0000-0000-0000471A0000}"/>
    <cellStyle name="Monétaire 3 7 6 9" xfId="6912" xr:uid="{00000000-0005-0000-0000-0000481A0000}"/>
    <cellStyle name="Monétaire 3 7 7" xfId="188" xr:uid="{00000000-0005-0000-0000-0000491A0000}"/>
    <cellStyle name="Monétaire 3 7 7 10" xfId="7864" xr:uid="{00000000-0005-0000-0000-00004A1A0000}"/>
    <cellStyle name="Monétaire 3 7 7 11" xfId="8578" xr:uid="{00000000-0005-0000-0000-00004B1A0000}"/>
    <cellStyle name="Monétaire 3 7 7 12" xfId="9292" xr:uid="{00000000-0005-0000-0000-00004C1A0000}"/>
    <cellStyle name="Monétaire 3 7 7 13" xfId="10006" xr:uid="{00000000-0005-0000-0000-00004D1A0000}"/>
    <cellStyle name="Monétaire 3 7 7 14" xfId="10720" xr:uid="{00000000-0005-0000-0000-00004E1A0000}"/>
    <cellStyle name="Monétaire 3 7 7 15" xfId="1486" xr:uid="{00000000-0005-0000-0000-00004F1A0000}"/>
    <cellStyle name="Monétaire 3 7 7 2" xfId="2194" xr:uid="{00000000-0005-0000-0000-0000501A0000}"/>
    <cellStyle name="Monétaire 3 7 7 3" xfId="2894" xr:uid="{00000000-0005-0000-0000-0000511A0000}"/>
    <cellStyle name="Monétaire 3 7 7 4" xfId="3594" xr:uid="{00000000-0005-0000-0000-0000521A0000}"/>
    <cellStyle name="Monétaire 3 7 7 5" xfId="4294" xr:uid="{00000000-0005-0000-0000-0000531A0000}"/>
    <cellStyle name="Monétaire 3 7 7 6" xfId="5008" xr:uid="{00000000-0005-0000-0000-0000541A0000}"/>
    <cellStyle name="Monétaire 3 7 7 7" xfId="5722" xr:uid="{00000000-0005-0000-0000-0000551A0000}"/>
    <cellStyle name="Monétaire 3 7 7 8" xfId="6436" xr:uid="{00000000-0005-0000-0000-0000561A0000}"/>
    <cellStyle name="Monétaire 3 7 7 9" xfId="7150" xr:uid="{00000000-0005-0000-0000-0000571A0000}"/>
    <cellStyle name="Monétaire 3 7 8" xfId="1370" xr:uid="{00000000-0005-0000-0000-0000581A0000}"/>
    <cellStyle name="Monétaire 3 7 9" xfId="2078" xr:uid="{00000000-0005-0000-0000-0000591A0000}"/>
    <cellStyle name="Monétaire 3 8" xfId="76" xr:uid="{00000000-0005-0000-0000-00005A1A0000}"/>
    <cellStyle name="Monétaire 3 8 10" xfId="2782" xr:uid="{00000000-0005-0000-0000-00005B1A0000}"/>
    <cellStyle name="Monétaire 3 8 11" xfId="3482" xr:uid="{00000000-0005-0000-0000-00005C1A0000}"/>
    <cellStyle name="Monétaire 3 8 12" xfId="4182" xr:uid="{00000000-0005-0000-0000-00005D1A0000}"/>
    <cellStyle name="Monétaire 3 8 13" xfId="4896" xr:uid="{00000000-0005-0000-0000-00005E1A0000}"/>
    <cellStyle name="Monétaire 3 8 14" xfId="5610" xr:uid="{00000000-0005-0000-0000-00005F1A0000}"/>
    <cellStyle name="Monétaire 3 8 15" xfId="6324" xr:uid="{00000000-0005-0000-0000-0000601A0000}"/>
    <cellStyle name="Monétaire 3 8 16" xfId="7038" xr:uid="{00000000-0005-0000-0000-0000611A0000}"/>
    <cellStyle name="Monétaire 3 8 17" xfId="7752" xr:uid="{00000000-0005-0000-0000-0000621A0000}"/>
    <cellStyle name="Monétaire 3 8 18" xfId="8466" xr:uid="{00000000-0005-0000-0000-0000631A0000}"/>
    <cellStyle name="Monétaire 3 8 19" xfId="9180" xr:uid="{00000000-0005-0000-0000-0000641A0000}"/>
    <cellStyle name="Monétaire 3 8 2" xfId="276" xr:uid="{00000000-0005-0000-0000-0000651A0000}"/>
    <cellStyle name="Monétaire 3 8 2 10" xfId="7238" xr:uid="{00000000-0005-0000-0000-0000661A0000}"/>
    <cellStyle name="Monétaire 3 8 2 11" xfId="7952" xr:uid="{00000000-0005-0000-0000-0000671A0000}"/>
    <cellStyle name="Monétaire 3 8 2 12" xfId="8666" xr:uid="{00000000-0005-0000-0000-0000681A0000}"/>
    <cellStyle name="Monétaire 3 8 2 13" xfId="9380" xr:uid="{00000000-0005-0000-0000-0000691A0000}"/>
    <cellStyle name="Monétaire 3 8 2 14" xfId="10094" xr:uid="{00000000-0005-0000-0000-00006A1A0000}"/>
    <cellStyle name="Monétaire 3 8 2 15" xfId="10808" xr:uid="{00000000-0005-0000-0000-00006B1A0000}"/>
    <cellStyle name="Monétaire 3 8 2 16" xfId="874" xr:uid="{00000000-0005-0000-0000-00006C1A0000}"/>
    <cellStyle name="Monétaire 3 8 2 2" xfId="1574" xr:uid="{00000000-0005-0000-0000-00006D1A0000}"/>
    <cellStyle name="Monétaire 3 8 2 3" xfId="2282" xr:uid="{00000000-0005-0000-0000-00006E1A0000}"/>
    <cellStyle name="Monétaire 3 8 2 4" xfId="2982" xr:uid="{00000000-0005-0000-0000-00006F1A0000}"/>
    <cellStyle name="Monétaire 3 8 2 5" xfId="3682" xr:uid="{00000000-0005-0000-0000-0000701A0000}"/>
    <cellStyle name="Monétaire 3 8 2 6" xfId="4382" xr:uid="{00000000-0005-0000-0000-0000711A0000}"/>
    <cellStyle name="Monétaire 3 8 2 7" xfId="5096" xr:uid="{00000000-0005-0000-0000-0000721A0000}"/>
    <cellStyle name="Monétaire 3 8 2 8" xfId="5810" xr:uid="{00000000-0005-0000-0000-0000731A0000}"/>
    <cellStyle name="Monétaire 3 8 2 9" xfId="6524" xr:uid="{00000000-0005-0000-0000-0000741A0000}"/>
    <cellStyle name="Monétaire 3 8 20" xfId="9894" xr:uid="{00000000-0005-0000-0000-0000751A0000}"/>
    <cellStyle name="Monétaire 3 8 21" xfId="10608" xr:uid="{00000000-0005-0000-0000-0000761A0000}"/>
    <cellStyle name="Monétaire 3 8 22" xfId="790" xr:uid="{00000000-0005-0000-0000-0000771A0000}"/>
    <cellStyle name="Monétaire 3 8 3" xfId="368" xr:uid="{00000000-0005-0000-0000-0000781A0000}"/>
    <cellStyle name="Monétaire 3 8 3 10" xfId="7330" xr:uid="{00000000-0005-0000-0000-0000791A0000}"/>
    <cellStyle name="Monétaire 3 8 3 11" xfId="8044" xr:uid="{00000000-0005-0000-0000-00007A1A0000}"/>
    <cellStyle name="Monétaire 3 8 3 12" xfId="8758" xr:uid="{00000000-0005-0000-0000-00007B1A0000}"/>
    <cellStyle name="Monétaire 3 8 3 13" xfId="9472" xr:uid="{00000000-0005-0000-0000-00007C1A0000}"/>
    <cellStyle name="Monétaire 3 8 3 14" xfId="10186" xr:uid="{00000000-0005-0000-0000-00007D1A0000}"/>
    <cellStyle name="Monétaire 3 8 3 15" xfId="10900" xr:uid="{00000000-0005-0000-0000-00007E1A0000}"/>
    <cellStyle name="Monétaire 3 8 3 16" xfId="966" xr:uid="{00000000-0005-0000-0000-00007F1A0000}"/>
    <cellStyle name="Monétaire 3 8 3 2" xfId="1666" xr:uid="{00000000-0005-0000-0000-0000801A0000}"/>
    <cellStyle name="Monétaire 3 8 3 3" xfId="2374" xr:uid="{00000000-0005-0000-0000-0000811A0000}"/>
    <cellStyle name="Monétaire 3 8 3 4" xfId="3074" xr:uid="{00000000-0005-0000-0000-0000821A0000}"/>
    <cellStyle name="Monétaire 3 8 3 5" xfId="3774" xr:uid="{00000000-0005-0000-0000-0000831A0000}"/>
    <cellStyle name="Monétaire 3 8 3 6" xfId="4474" xr:uid="{00000000-0005-0000-0000-0000841A0000}"/>
    <cellStyle name="Monétaire 3 8 3 7" xfId="5188" xr:uid="{00000000-0005-0000-0000-0000851A0000}"/>
    <cellStyle name="Monétaire 3 8 3 8" xfId="5902" xr:uid="{00000000-0005-0000-0000-0000861A0000}"/>
    <cellStyle name="Monétaire 3 8 3 9" xfId="6616" xr:uid="{00000000-0005-0000-0000-0000871A0000}"/>
    <cellStyle name="Monétaire 3 8 4" xfId="468" xr:uid="{00000000-0005-0000-0000-0000881A0000}"/>
    <cellStyle name="Monétaire 3 8 4 10" xfId="7430" xr:uid="{00000000-0005-0000-0000-0000891A0000}"/>
    <cellStyle name="Monétaire 3 8 4 11" xfId="8144" xr:uid="{00000000-0005-0000-0000-00008A1A0000}"/>
    <cellStyle name="Monétaire 3 8 4 12" xfId="8858" xr:uid="{00000000-0005-0000-0000-00008B1A0000}"/>
    <cellStyle name="Monétaire 3 8 4 13" xfId="9572" xr:uid="{00000000-0005-0000-0000-00008C1A0000}"/>
    <cellStyle name="Monétaire 3 8 4 14" xfId="10286" xr:uid="{00000000-0005-0000-0000-00008D1A0000}"/>
    <cellStyle name="Monétaire 3 8 4 15" xfId="11000" xr:uid="{00000000-0005-0000-0000-00008E1A0000}"/>
    <cellStyle name="Monétaire 3 8 4 16" xfId="1066" xr:uid="{00000000-0005-0000-0000-00008F1A0000}"/>
    <cellStyle name="Monétaire 3 8 4 2" xfId="1766" xr:uid="{00000000-0005-0000-0000-0000901A0000}"/>
    <cellStyle name="Monétaire 3 8 4 3" xfId="2474" xr:uid="{00000000-0005-0000-0000-0000911A0000}"/>
    <cellStyle name="Monétaire 3 8 4 4" xfId="3174" xr:uid="{00000000-0005-0000-0000-0000921A0000}"/>
    <cellStyle name="Monétaire 3 8 4 5" xfId="3874" xr:uid="{00000000-0005-0000-0000-0000931A0000}"/>
    <cellStyle name="Monétaire 3 8 4 6" xfId="4574" xr:uid="{00000000-0005-0000-0000-0000941A0000}"/>
    <cellStyle name="Monétaire 3 8 4 7" xfId="5288" xr:uid="{00000000-0005-0000-0000-0000951A0000}"/>
    <cellStyle name="Monétaire 3 8 4 8" xfId="6002" xr:uid="{00000000-0005-0000-0000-0000961A0000}"/>
    <cellStyle name="Monétaire 3 8 4 9" xfId="6716" xr:uid="{00000000-0005-0000-0000-0000971A0000}"/>
    <cellStyle name="Monétaire 3 8 5" xfId="568" xr:uid="{00000000-0005-0000-0000-0000981A0000}"/>
    <cellStyle name="Monétaire 3 8 5 10" xfId="7530" xr:uid="{00000000-0005-0000-0000-0000991A0000}"/>
    <cellStyle name="Monétaire 3 8 5 11" xfId="8244" xr:uid="{00000000-0005-0000-0000-00009A1A0000}"/>
    <cellStyle name="Monétaire 3 8 5 12" xfId="8958" xr:uid="{00000000-0005-0000-0000-00009B1A0000}"/>
    <cellStyle name="Monétaire 3 8 5 13" xfId="9672" xr:uid="{00000000-0005-0000-0000-00009C1A0000}"/>
    <cellStyle name="Monétaire 3 8 5 14" xfId="10386" xr:uid="{00000000-0005-0000-0000-00009D1A0000}"/>
    <cellStyle name="Monétaire 3 8 5 15" xfId="11100" xr:uid="{00000000-0005-0000-0000-00009E1A0000}"/>
    <cellStyle name="Monétaire 3 8 5 16" xfId="1166" xr:uid="{00000000-0005-0000-0000-00009F1A0000}"/>
    <cellStyle name="Monétaire 3 8 5 2" xfId="1866" xr:uid="{00000000-0005-0000-0000-0000A01A0000}"/>
    <cellStyle name="Monétaire 3 8 5 3" xfId="2574" xr:uid="{00000000-0005-0000-0000-0000A11A0000}"/>
    <cellStyle name="Monétaire 3 8 5 4" xfId="3274" xr:uid="{00000000-0005-0000-0000-0000A21A0000}"/>
    <cellStyle name="Monétaire 3 8 5 5" xfId="3974" xr:uid="{00000000-0005-0000-0000-0000A31A0000}"/>
    <cellStyle name="Monétaire 3 8 5 6" xfId="4674" xr:uid="{00000000-0005-0000-0000-0000A41A0000}"/>
    <cellStyle name="Monétaire 3 8 5 7" xfId="5388" xr:uid="{00000000-0005-0000-0000-0000A51A0000}"/>
    <cellStyle name="Monétaire 3 8 5 8" xfId="6102" xr:uid="{00000000-0005-0000-0000-0000A61A0000}"/>
    <cellStyle name="Monétaire 3 8 5 9" xfId="6816" xr:uid="{00000000-0005-0000-0000-0000A71A0000}"/>
    <cellStyle name="Monétaire 3 8 6" xfId="668" xr:uid="{00000000-0005-0000-0000-0000A81A0000}"/>
    <cellStyle name="Monétaire 3 8 6 10" xfId="7630" xr:uid="{00000000-0005-0000-0000-0000A91A0000}"/>
    <cellStyle name="Monétaire 3 8 6 11" xfId="8344" xr:uid="{00000000-0005-0000-0000-0000AA1A0000}"/>
    <cellStyle name="Monétaire 3 8 6 12" xfId="9058" xr:uid="{00000000-0005-0000-0000-0000AB1A0000}"/>
    <cellStyle name="Monétaire 3 8 6 13" xfId="9772" xr:uid="{00000000-0005-0000-0000-0000AC1A0000}"/>
    <cellStyle name="Monétaire 3 8 6 14" xfId="10486" xr:uid="{00000000-0005-0000-0000-0000AD1A0000}"/>
    <cellStyle name="Monétaire 3 8 6 15" xfId="11200" xr:uid="{00000000-0005-0000-0000-0000AE1A0000}"/>
    <cellStyle name="Monétaire 3 8 6 16" xfId="1266" xr:uid="{00000000-0005-0000-0000-0000AF1A0000}"/>
    <cellStyle name="Monétaire 3 8 6 2" xfId="1966" xr:uid="{00000000-0005-0000-0000-0000B01A0000}"/>
    <cellStyle name="Monétaire 3 8 6 3" xfId="2674" xr:uid="{00000000-0005-0000-0000-0000B11A0000}"/>
    <cellStyle name="Monétaire 3 8 6 4" xfId="3374" xr:uid="{00000000-0005-0000-0000-0000B21A0000}"/>
    <cellStyle name="Monétaire 3 8 6 5" xfId="4074" xr:uid="{00000000-0005-0000-0000-0000B31A0000}"/>
    <cellStyle name="Monétaire 3 8 6 6" xfId="4774" xr:uid="{00000000-0005-0000-0000-0000B41A0000}"/>
    <cellStyle name="Monétaire 3 8 6 7" xfId="5488" xr:uid="{00000000-0005-0000-0000-0000B51A0000}"/>
    <cellStyle name="Monétaire 3 8 6 8" xfId="6202" xr:uid="{00000000-0005-0000-0000-0000B61A0000}"/>
    <cellStyle name="Monétaire 3 8 6 9" xfId="6916" xr:uid="{00000000-0005-0000-0000-0000B71A0000}"/>
    <cellStyle name="Monétaire 3 8 7" xfId="192" xr:uid="{00000000-0005-0000-0000-0000B81A0000}"/>
    <cellStyle name="Monétaire 3 8 7 10" xfId="7868" xr:uid="{00000000-0005-0000-0000-0000B91A0000}"/>
    <cellStyle name="Monétaire 3 8 7 11" xfId="8582" xr:uid="{00000000-0005-0000-0000-0000BA1A0000}"/>
    <cellStyle name="Monétaire 3 8 7 12" xfId="9296" xr:uid="{00000000-0005-0000-0000-0000BB1A0000}"/>
    <cellStyle name="Monétaire 3 8 7 13" xfId="10010" xr:uid="{00000000-0005-0000-0000-0000BC1A0000}"/>
    <cellStyle name="Monétaire 3 8 7 14" xfId="10724" xr:uid="{00000000-0005-0000-0000-0000BD1A0000}"/>
    <cellStyle name="Monétaire 3 8 7 15" xfId="1490" xr:uid="{00000000-0005-0000-0000-0000BE1A0000}"/>
    <cellStyle name="Monétaire 3 8 7 2" xfId="2198" xr:uid="{00000000-0005-0000-0000-0000BF1A0000}"/>
    <cellStyle name="Monétaire 3 8 7 3" xfId="2898" xr:uid="{00000000-0005-0000-0000-0000C01A0000}"/>
    <cellStyle name="Monétaire 3 8 7 4" xfId="3598" xr:uid="{00000000-0005-0000-0000-0000C11A0000}"/>
    <cellStyle name="Monétaire 3 8 7 5" xfId="4298" xr:uid="{00000000-0005-0000-0000-0000C21A0000}"/>
    <cellStyle name="Monétaire 3 8 7 6" xfId="5012" xr:uid="{00000000-0005-0000-0000-0000C31A0000}"/>
    <cellStyle name="Monétaire 3 8 7 7" xfId="5726" xr:uid="{00000000-0005-0000-0000-0000C41A0000}"/>
    <cellStyle name="Monétaire 3 8 7 8" xfId="6440" xr:uid="{00000000-0005-0000-0000-0000C51A0000}"/>
    <cellStyle name="Monétaire 3 8 7 9" xfId="7154" xr:uid="{00000000-0005-0000-0000-0000C61A0000}"/>
    <cellStyle name="Monétaire 3 8 8" xfId="1374" xr:uid="{00000000-0005-0000-0000-0000C71A0000}"/>
    <cellStyle name="Monétaire 3 8 9" xfId="2082" xr:uid="{00000000-0005-0000-0000-0000C81A0000}"/>
    <cellStyle name="Monétaire 3 9" xfId="80" xr:uid="{00000000-0005-0000-0000-0000C91A0000}"/>
    <cellStyle name="Monétaire 3 9 10" xfId="2786" xr:uid="{00000000-0005-0000-0000-0000CA1A0000}"/>
    <cellStyle name="Monétaire 3 9 11" xfId="3486" xr:uid="{00000000-0005-0000-0000-0000CB1A0000}"/>
    <cellStyle name="Monétaire 3 9 12" xfId="4186" xr:uid="{00000000-0005-0000-0000-0000CC1A0000}"/>
    <cellStyle name="Monétaire 3 9 13" xfId="4900" xr:uid="{00000000-0005-0000-0000-0000CD1A0000}"/>
    <cellStyle name="Monétaire 3 9 14" xfId="5614" xr:uid="{00000000-0005-0000-0000-0000CE1A0000}"/>
    <cellStyle name="Monétaire 3 9 15" xfId="6328" xr:uid="{00000000-0005-0000-0000-0000CF1A0000}"/>
    <cellStyle name="Monétaire 3 9 16" xfId="7042" xr:uid="{00000000-0005-0000-0000-0000D01A0000}"/>
    <cellStyle name="Monétaire 3 9 17" xfId="7756" xr:uid="{00000000-0005-0000-0000-0000D11A0000}"/>
    <cellStyle name="Monétaire 3 9 18" xfId="8470" xr:uid="{00000000-0005-0000-0000-0000D21A0000}"/>
    <cellStyle name="Monétaire 3 9 19" xfId="9184" xr:uid="{00000000-0005-0000-0000-0000D31A0000}"/>
    <cellStyle name="Monétaire 3 9 2" xfId="280" xr:uid="{00000000-0005-0000-0000-0000D41A0000}"/>
    <cellStyle name="Monétaire 3 9 2 10" xfId="7242" xr:uid="{00000000-0005-0000-0000-0000D51A0000}"/>
    <cellStyle name="Monétaire 3 9 2 11" xfId="7956" xr:uid="{00000000-0005-0000-0000-0000D61A0000}"/>
    <cellStyle name="Monétaire 3 9 2 12" xfId="8670" xr:uid="{00000000-0005-0000-0000-0000D71A0000}"/>
    <cellStyle name="Monétaire 3 9 2 13" xfId="9384" xr:uid="{00000000-0005-0000-0000-0000D81A0000}"/>
    <cellStyle name="Monétaire 3 9 2 14" xfId="10098" xr:uid="{00000000-0005-0000-0000-0000D91A0000}"/>
    <cellStyle name="Monétaire 3 9 2 15" xfId="10812" xr:uid="{00000000-0005-0000-0000-0000DA1A0000}"/>
    <cellStyle name="Monétaire 3 9 2 16" xfId="878" xr:uid="{00000000-0005-0000-0000-0000DB1A0000}"/>
    <cellStyle name="Monétaire 3 9 2 2" xfId="1578" xr:uid="{00000000-0005-0000-0000-0000DC1A0000}"/>
    <cellStyle name="Monétaire 3 9 2 3" xfId="2286" xr:uid="{00000000-0005-0000-0000-0000DD1A0000}"/>
    <cellStyle name="Monétaire 3 9 2 4" xfId="2986" xr:uid="{00000000-0005-0000-0000-0000DE1A0000}"/>
    <cellStyle name="Monétaire 3 9 2 5" xfId="3686" xr:uid="{00000000-0005-0000-0000-0000DF1A0000}"/>
    <cellStyle name="Monétaire 3 9 2 6" xfId="4386" xr:uid="{00000000-0005-0000-0000-0000E01A0000}"/>
    <cellStyle name="Monétaire 3 9 2 7" xfId="5100" xr:uid="{00000000-0005-0000-0000-0000E11A0000}"/>
    <cellStyle name="Monétaire 3 9 2 8" xfId="5814" xr:uid="{00000000-0005-0000-0000-0000E21A0000}"/>
    <cellStyle name="Monétaire 3 9 2 9" xfId="6528" xr:uid="{00000000-0005-0000-0000-0000E31A0000}"/>
    <cellStyle name="Monétaire 3 9 20" xfId="9898" xr:uid="{00000000-0005-0000-0000-0000E41A0000}"/>
    <cellStyle name="Monétaire 3 9 21" xfId="10612" xr:uid="{00000000-0005-0000-0000-0000E51A0000}"/>
    <cellStyle name="Monétaire 3 9 22" xfId="794" xr:uid="{00000000-0005-0000-0000-0000E61A0000}"/>
    <cellStyle name="Monétaire 3 9 3" xfId="372" xr:uid="{00000000-0005-0000-0000-0000E71A0000}"/>
    <cellStyle name="Monétaire 3 9 3 10" xfId="7334" xr:uid="{00000000-0005-0000-0000-0000E81A0000}"/>
    <cellStyle name="Monétaire 3 9 3 11" xfId="8048" xr:uid="{00000000-0005-0000-0000-0000E91A0000}"/>
    <cellStyle name="Monétaire 3 9 3 12" xfId="8762" xr:uid="{00000000-0005-0000-0000-0000EA1A0000}"/>
    <cellStyle name="Monétaire 3 9 3 13" xfId="9476" xr:uid="{00000000-0005-0000-0000-0000EB1A0000}"/>
    <cellStyle name="Monétaire 3 9 3 14" xfId="10190" xr:uid="{00000000-0005-0000-0000-0000EC1A0000}"/>
    <cellStyle name="Monétaire 3 9 3 15" xfId="10904" xr:uid="{00000000-0005-0000-0000-0000ED1A0000}"/>
    <cellStyle name="Monétaire 3 9 3 16" xfId="970" xr:uid="{00000000-0005-0000-0000-0000EE1A0000}"/>
    <cellStyle name="Monétaire 3 9 3 2" xfId="1670" xr:uid="{00000000-0005-0000-0000-0000EF1A0000}"/>
    <cellStyle name="Monétaire 3 9 3 3" xfId="2378" xr:uid="{00000000-0005-0000-0000-0000F01A0000}"/>
    <cellStyle name="Monétaire 3 9 3 4" xfId="3078" xr:uid="{00000000-0005-0000-0000-0000F11A0000}"/>
    <cellStyle name="Monétaire 3 9 3 5" xfId="3778" xr:uid="{00000000-0005-0000-0000-0000F21A0000}"/>
    <cellStyle name="Monétaire 3 9 3 6" xfId="4478" xr:uid="{00000000-0005-0000-0000-0000F31A0000}"/>
    <cellStyle name="Monétaire 3 9 3 7" xfId="5192" xr:uid="{00000000-0005-0000-0000-0000F41A0000}"/>
    <cellStyle name="Monétaire 3 9 3 8" xfId="5906" xr:uid="{00000000-0005-0000-0000-0000F51A0000}"/>
    <cellStyle name="Monétaire 3 9 3 9" xfId="6620" xr:uid="{00000000-0005-0000-0000-0000F61A0000}"/>
    <cellStyle name="Monétaire 3 9 4" xfId="472" xr:uid="{00000000-0005-0000-0000-0000F71A0000}"/>
    <cellStyle name="Monétaire 3 9 4 10" xfId="7434" xr:uid="{00000000-0005-0000-0000-0000F81A0000}"/>
    <cellStyle name="Monétaire 3 9 4 11" xfId="8148" xr:uid="{00000000-0005-0000-0000-0000F91A0000}"/>
    <cellStyle name="Monétaire 3 9 4 12" xfId="8862" xr:uid="{00000000-0005-0000-0000-0000FA1A0000}"/>
    <cellStyle name="Monétaire 3 9 4 13" xfId="9576" xr:uid="{00000000-0005-0000-0000-0000FB1A0000}"/>
    <cellStyle name="Monétaire 3 9 4 14" xfId="10290" xr:uid="{00000000-0005-0000-0000-0000FC1A0000}"/>
    <cellStyle name="Monétaire 3 9 4 15" xfId="11004" xr:uid="{00000000-0005-0000-0000-0000FD1A0000}"/>
    <cellStyle name="Monétaire 3 9 4 16" xfId="1070" xr:uid="{00000000-0005-0000-0000-0000FE1A0000}"/>
    <cellStyle name="Monétaire 3 9 4 2" xfId="1770" xr:uid="{00000000-0005-0000-0000-0000FF1A0000}"/>
    <cellStyle name="Monétaire 3 9 4 3" xfId="2478" xr:uid="{00000000-0005-0000-0000-0000001B0000}"/>
    <cellStyle name="Monétaire 3 9 4 4" xfId="3178" xr:uid="{00000000-0005-0000-0000-0000011B0000}"/>
    <cellStyle name="Monétaire 3 9 4 5" xfId="3878" xr:uid="{00000000-0005-0000-0000-0000021B0000}"/>
    <cellStyle name="Monétaire 3 9 4 6" xfId="4578" xr:uid="{00000000-0005-0000-0000-0000031B0000}"/>
    <cellStyle name="Monétaire 3 9 4 7" xfId="5292" xr:uid="{00000000-0005-0000-0000-0000041B0000}"/>
    <cellStyle name="Monétaire 3 9 4 8" xfId="6006" xr:uid="{00000000-0005-0000-0000-0000051B0000}"/>
    <cellStyle name="Monétaire 3 9 4 9" xfId="6720" xr:uid="{00000000-0005-0000-0000-0000061B0000}"/>
    <cellStyle name="Monétaire 3 9 5" xfId="572" xr:uid="{00000000-0005-0000-0000-0000071B0000}"/>
    <cellStyle name="Monétaire 3 9 5 10" xfId="7534" xr:uid="{00000000-0005-0000-0000-0000081B0000}"/>
    <cellStyle name="Monétaire 3 9 5 11" xfId="8248" xr:uid="{00000000-0005-0000-0000-0000091B0000}"/>
    <cellStyle name="Monétaire 3 9 5 12" xfId="8962" xr:uid="{00000000-0005-0000-0000-00000A1B0000}"/>
    <cellStyle name="Monétaire 3 9 5 13" xfId="9676" xr:uid="{00000000-0005-0000-0000-00000B1B0000}"/>
    <cellStyle name="Monétaire 3 9 5 14" xfId="10390" xr:uid="{00000000-0005-0000-0000-00000C1B0000}"/>
    <cellStyle name="Monétaire 3 9 5 15" xfId="11104" xr:uid="{00000000-0005-0000-0000-00000D1B0000}"/>
    <cellStyle name="Monétaire 3 9 5 16" xfId="1170" xr:uid="{00000000-0005-0000-0000-00000E1B0000}"/>
    <cellStyle name="Monétaire 3 9 5 2" xfId="1870" xr:uid="{00000000-0005-0000-0000-00000F1B0000}"/>
    <cellStyle name="Monétaire 3 9 5 3" xfId="2578" xr:uid="{00000000-0005-0000-0000-0000101B0000}"/>
    <cellStyle name="Monétaire 3 9 5 4" xfId="3278" xr:uid="{00000000-0005-0000-0000-0000111B0000}"/>
    <cellStyle name="Monétaire 3 9 5 5" xfId="3978" xr:uid="{00000000-0005-0000-0000-0000121B0000}"/>
    <cellStyle name="Monétaire 3 9 5 6" xfId="4678" xr:uid="{00000000-0005-0000-0000-0000131B0000}"/>
    <cellStyle name="Monétaire 3 9 5 7" xfId="5392" xr:uid="{00000000-0005-0000-0000-0000141B0000}"/>
    <cellStyle name="Monétaire 3 9 5 8" xfId="6106" xr:uid="{00000000-0005-0000-0000-0000151B0000}"/>
    <cellStyle name="Monétaire 3 9 5 9" xfId="6820" xr:uid="{00000000-0005-0000-0000-0000161B0000}"/>
    <cellStyle name="Monétaire 3 9 6" xfId="672" xr:uid="{00000000-0005-0000-0000-0000171B0000}"/>
    <cellStyle name="Monétaire 3 9 6 10" xfId="7634" xr:uid="{00000000-0005-0000-0000-0000181B0000}"/>
    <cellStyle name="Monétaire 3 9 6 11" xfId="8348" xr:uid="{00000000-0005-0000-0000-0000191B0000}"/>
    <cellStyle name="Monétaire 3 9 6 12" xfId="9062" xr:uid="{00000000-0005-0000-0000-00001A1B0000}"/>
    <cellStyle name="Monétaire 3 9 6 13" xfId="9776" xr:uid="{00000000-0005-0000-0000-00001B1B0000}"/>
    <cellStyle name="Monétaire 3 9 6 14" xfId="10490" xr:uid="{00000000-0005-0000-0000-00001C1B0000}"/>
    <cellStyle name="Monétaire 3 9 6 15" xfId="11204" xr:uid="{00000000-0005-0000-0000-00001D1B0000}"/>
    <cellStyle name="Monétaire 3 9 6 16" xfId="1270" xr:uid="{00000000-0005-0000-0000-00001E1B0000}"/>
    <cellStyle name="Monétaire 3 9 6 2" xfId="1970" xr:uid="{00000000-0005-0000-0000-00001F1B0000}"/>
    <cellStyle name="Monétaire 3 9 6 3" xfId="2678" xr:uid="{00000000-0005-0000-0000-0000201B0000}"/>
    <cellStyle name="Monétaire 3 9 6 4" xfId="3378" xr:uid="{00000000-0005-0000-0000-0000211B0000}"/>
    <cellStyle name="Monétaire 3 9 6 5" xfId="4078" xr:uid="{00000000-0005-0000-0000-0000221B0000}"/>
    <cellStyle name="Monétaire 3 9 6 6" xfId="4778" xr:uid="{00000000-0005-0000-0000-0000231B0000}"/>
    <cellStyle name="Monétaire 3 9 6 7" xfId="5492" xr:uid="{00000000-0005-0000-0000-0000241B0000}"/>
    <cellStyle name="Monétaire 3 9 6 8" xfId="6206" xr:uid="{00000000-0005-0000-0000-0000251B0000}"/>
    <cellStyle name="Monétaire 3 9 6 9" xfId="6920" xr:uid="{00000000-0005-0000-0000-0000261B0000}"/>
    <cellStyle name="Monétaire 3 9 7" xfId="196" xr:uid="{00000000-0005-0000-0000-0000271B0000}"/>
    <cellStyle name="Monétaire 3 9 7 10" xfId="7872" xr:uid="{00000000-0005-0000-0000-0000281B0000}"/>
    <cellStyle name="Monétaire 3 9 7 11" xfId="8586" xr:uid="{00000000-0005-0000-0000-0000291B0000}"/>
    <cellStyle name="Monétaire 3 9 7 12" xfId="9300" xr:uid="{00000000-0005-0000-0000-00002A1B0000}"/>
    <cellStyle name="Monétaire 3 9 7 13" xfId="10014" xr:uid="{00000000-0005-0000-0000-00002B1B0000}"/>
    <cellStyle name="Monétaire 3 9 7 14" xfId="10728" xr:uid="{00000000-0005-0000-0000-00002C1B0000}"/>
    <cellStyle name="Monétaire 3 9 7 15" xfId="1494" xr:uid="{00000000-0005-0000-0000-00002D1B0000}"/>
    <cellStyle name="Monétaire 3 9 7 2" xfId="2202" xr:uid="{00000000-0005-0000-0000-00002E1B0000}"/>
    <cellStyle name="Monétaire 3 9 7 3" xfId="2902" xr:uid="{00000000-0005-0000-0000-00002F1B0000}"/>
    <cellStyle name="Monétaire 3 9 7 4" xfId="3602" xr:uid="{00000000-0005-0000-0000-0000301B0000}"/>
    <cellStyle name="Monétaire 3 9 7 5" xfId="4302" xr:uid="{00000000-0005-0000-0000-0000311B0000}"/>
    <cellStyle name="Monétaire 3 9 7 6" xfId="5016" xr:uid="{00000000-0005-0000-0000-0000321B0000}"/>
    <cellStyle name="Monétaire 3 9 7 7" xfId="5730" xr:uid="{00000000-0005-0000-0000-0000331B0000}"/>
    <cellStyle name="Monétaire 3 9 7 8" xfId="6444" xr:uid="{00000000-0005-0000-0000-0000341B0000}"/>
    <cellStyle name="Monétaire 3 9 7 9" xfId="7158" xr:uid="{00000000-0005-0000-0000-0000351B0000}"/>
    <cellStyle name="Monétaire 3 9 8" xfId="1378" xr:uid="{00000000-0005-0000-0000-0000361B0000}"/>
    <cellStyle name="Monétaire 3 9 9" xfId="2086" xr:uid="{00000000-0005-0000-0000-0000371B0000}"/>
    <cellStyle name="Monétaire 30" xfId="6257" xr:uid="{00000000-0005-0000-0000-0000381B0000}"/>
    <cellStyle name="Monétaire 31" xfId="6971" xr:uid="{00000000-0005-0000-0000-0000391B0000}"/>
    <cellStyle name="Monétaire 32" xfId="7685" xr:uid="{00000000-0005-0000-0000-00003A1B0000}"/>
    <cellStyle name="Monétaire 33" xfId="8399" xr:uid="{00000000-0005-0000-0000-00003B1B0000}"/>
    <cellStyle name="Monétaire 34" xfId="9113" xr:uid="{00000000-0005-0000-0000-00003C1B0000}"/>
    <cellStyle name="Monétaire 35" xfId="9827" xr:uid="{00000000-0005-0000-0000-00003D1B0000}"/>
    <cellStyle name="Monétaire 36" xfId="10541" xr:uid="{00000000-0005-0000-0000-00003E1B0000}"/>
    <cellStyle name="Monétaire 37" xfId="723" xr:uid="{00000000-0005-0000-0000-00003F1B0000}"/>
    <cellStyle name="Monétaire 4" xfId="2" xr:uid="{00000000-0005-0000-0000-0000401B0000}"/>
    <cellStyle name="Monétaire 4 10" xfId="89" xr:uid="{00000000-0005-0000-0000-0000411B0000}"/>
    <cellStyle name="Monétaire 4 10 10" xfId="2795" xr:uid="{00000000-0005-0000-0000-0000421B0000}"/>
    <cellStyle name="Monétaire 4 10 11" xfId="3495" xr:uid="{00000000-0005-0000-0000-0000431B0000}"/>
    <cellStyle name="Monétaire 4 10 12" xfId="4195" xr:uid="{00000000-0005-0000-0000-0000441B0000}"/>
    <cellStyle name="Monétaire 4 10 13" xfId="4909" xr:uid="{00000000-0005-0000-0000-0000451B0000}"/>
    <cellStyle name="Monétaire 4 10 14" xfId="5623" xr:uid="{00000000-0005-0000-0000-0000461B0000}"/>
    <cellStyle name="Monétaire 4 10 15" xfId="6337" xr:uid="{00000000-0005-0000-0000-0000471B0000}"/>
    <cellStyle name="Monétaire 4 10 16" xfId="7051" xr:uid="{00000000-0005-0000-0000-0000481B0000}"/>
    <cellStyle name="Monétaire 4 10 17" xfId="7765" xr:uid="{00000000-0005-0000-0000-0000491B0000}"/>
    <cellStyle name="Monétaire 4 10 18" xfId="8479" xr:uid="{00000000-0005-0000-0000-00004A1B0000}"/>
    <cellStyle name="Monétaire 4 10 19" xfId="9193" xr:uid="{00000000-0005-0000-0000-00004B1B0000}"/>
    <cellStyle name="Monétaire 4 10 2" xfId="289" xr:uid="{00000000-0005-0000-0000-00004C1B0000}"/>
    <cellStyle name="Monétaire 4 10 2 10" xfId="7251" xr:uid="{00000000-0005-0000-0000-00004D1B0000}"/>
    <cellStyle name="Monétaire 4 10 2 11" xfId="7965" xr:uid="{00000000-0005-0000-0000-00004E1B0000}"/>
    <cellStyle name="Monétaire 4 10 2 12" xfId="8679" xr:uid="{00000000-0005-0000-0000-00004F1B0000}"/>
    <cellStyle name="Monétaire 4 10 2 13" xfId="9393" xr:uid="{00000000-0005-0000-0000-0000501B0000}"/>
    <cellStyle name="Monétaire 4 10 2 14" xfId="10107" xr:uid="{00000000-0005-0000-0000-0000511B0000}"/>
    <cellStyle name="Monétaire 4 10 2 15" xfId="10821" xr:uid="{00000000-0005-0000-0000-0000521B0000}"/>
    <cellStyle name="Monétaire 4 10 2 16" xfId="887" xr:uid="{00000000-0005-0000-0000-0000531B0000}"/>
    <cellStyle name="Monétaire 4 10 2 2" xfId="1587" xr:uid="{00000000-0005-0000-0000-0000541B0000}"/>
    <cellStyle name="Monétaire 4 10 2 3" xfId="2295" xr:uid="{00000000-0005-0000-0000-0000551B0000}"/>
    <cellStyle name="Monétaire 4 10 2 4" xfId="2995" xr:uid="{00000000-0005-0000-0000-0000561B0000}"/>
    <cellStyle name="Monétaire 4 10 2 5" xfId="3695" xr:uid="{00000000-0005-0000-0000-0000571B0000}"/>
    <cellStyle name="Monétaire 4 10 2 6" xfId="4395" xr:uid="{00000000-0005-0000-0000-0000581B0000}"/>
    <cellStyle name="Monétaire 4 10 2 7" xfId="5109" xr:uid="{00000000-0005-0000-0000-0000591B0000}"/>
    <cellStyle name="Monétaire 4 10 2 8" xfId="5823" xr:uid="{00000000-0005-0000-0000-00005A1B0000}"/>
    <cellStyle name="Monétaire 4 10 2 9" xfId="6537" xr:uid="{00000000-0005-0000-0000-00005B1B0000}"/>
    <cellStyle name="Monétaire 4 10 20" xfId="9907" xr:uid="{00000000-0005-0000-0000-00005C1B0000}"/>
    <cellStyle name="Monétaire 4 10 21" xfId="10621" xr:uid="{00000000-0005-0000-0000-00005D1B0000}"/>
    <cellStyle name="Monétaire 4 10 22" xfId="803" xr:uid="{00000000-0005-0000-0000-00005E1B0000}"/>
    <cellStyle name="Monétaire 4 10 3" xfId="381" xr:uid="{00000000-0005-0000-0000-00005F1B0000}"/>
    <cellStyle name="Monétaire 4 10 3 10" xfId="7343" xr:uid="{00000000-0005-0000-0000-0000601B0000}"/>
    <cellStyle name="Monétaire 4 10 3 11" xfId="8057" xr:uid="{00000000-0005-0000-0000-0000611B0000}"/>
    <cellStyle name="Monétaire 4 10 3 12" xfId="8771" xr:uid="{00000000-0005-0000-0000-0000621B0000}"/>
    <cellStyle name="Monétaire 4 10 3 13" xfId="9485" xr:uid="{00000000-0005-0000-0000-0000631B0000}"/>
    <cellStyle name="Monétaire 4 10 3 14" xfId="10199" xr:uid="{00000000-0005-0000-0000-0000641B0000}"/>
    <cellStyle name="Monétaire 4 10 3 15" xfId="10913" xr:uid="{00000000-0005-0000-0000-0000651B0000}"/>
    <cellStyle name="Monétaire 4 10 3 16" xfId="979" xr:uid="{00000000-0005-0000-0000-0000661B0000}"/>
    <cellStyle name="Monétaire 4 10 3 2" xfId="1679" xr:uid="{00000000-0005-0000-0000-0000671B0000}"/>
    <cellStyle name="Monétaire 4 10 3 3" xfId="2387" xr:uid="{00000000-0005-0000-0000-0000681B0000}"/>
    <cellStyle name="Monétaire 4 10 3 4" xfId="3087" xr:uid="{00000000-0005-0000-0000-0000691B0000}"/>
    <cellStyle name="Monétaire 4 10 3 5" xfId="3787" xr:uid="{00000000-0005-0000-0000-00006A1B0000}"/>
    <cellStyle name="Monétaire 4 10 3 6" xfId="4487" xr:uid="{00000000-0005-0000-0000-00006B1B0000}"/>
    <cellStyle name="Monétaire 4 10 3 7" xfId="5201" xr:uid="{00000000-0005-0000-0000-00006C1B0000}"/>
    <cellStyle name="Monétaire 4 10 3 8" xfId="5915" xr:uid="{00000000-0005-0000-0000-00006D1B0000}"/>
    <cellStyle name="Monétaire 4 10 3 9" xfId="6629" xr:uid="{00000000-0005-0000-0000-00006E1B0000}"/>
    <cellStyle name="Monétaire 4 10 4" xfId="481" xr:uid="{00000000-0005-0000-0000-00006F1B0000}"/>
    <cellStyle name="Monétaire 4 10 4 10" xfId="7443" xr:uid="{00000000-0005-0000-0000-0000701B0000}"/>
    <cellStyle name="Monétaire 4 10 4 11" xfId="8157" xr:uid="{00000000-0005-0000-0000-0000711B0000}"/>
    <cellStyle name="Monétaire 4 10 4 12" xfId="8871" xr:uid="{00000000-0005-0000-0000-0000721B0000}"/>
    <cellStyle name="Monétaire 4 10 4 13" xfId="9585" xr:uid="{00000000-0005-0000-0000-0000731B0000}"/>
    <cellStyle name="Monétaire 4 10 4 14" xfId="10299" xr:uid="{00000000-0005-0000-0000-0000741B0000}"/>
    <cellStyle name="Monétaire 4 10 4 15" xfId="11013" xr:uid="{00000000-0005-0000-0000-0000751B0000}"/>
    <cellStyle name="Monétaire 4 10 4 16" xfId="1079" xr:uid="{00000000-0005-0000-0000-0000761B0000}"/>
    <cellStyle name="Monétaire 4 10 4 2" xfId="1779" xr:uid="{00000000-0005-0000-0000-0000771B0000}"/>
    <cellStyle name="Monétaire 4 10 4 3" xfId="2487" xr:uid="{00000000-0005-0000-0000-0000781B0000}"/>
    <cellStyle name="Monétaire 4 10 4 4" xfId="3187" xr:uid="{00000000-0005-0000-0000-0000791B0000}"/>
    <cellStyle name="Monétaire 4 10 4 5" xfId="3887" xr:uid="{00000000-0005-0000-0000-00007A1B0000}"/>
    <cellStyle name="Monétaire 4 10 4 6" xfId="4587" xr:uid="{00000000-0005-0000-0000-00007B1B0000}"/>
    <cellStyle name="Monétaire 4 10 4 7" xfId="5301" xr:uid="{00000000-0005-0000-0000-00007C1B0000}"/>
    <cellStyle name="Monétaire 4 10 4 8" xfId="6015" xr:uid="{00000000-0005-0000-0000-00007D1B0000}"/>
    <cellStyle name="Monétaire 4 10 4 9" xfId="6729" xr:uid="{00000000-0005-0000-0000-00007E1B0000}"/>
    <cellStyle name="Monétaire 4 10 5" xfId="581" xr:uid="{00000000-0005-0000-0000-00007F1B0000}"/>
    <cellStyle name="Monétaire 4 10 5 10" xfId="7543" xr:uid="{00000000-0005-0000-0000-0000801B0000}"/>
    <cellStyle name="Monétaire 4 10 5 11" xfId="8257" xr:uid="{00000000-0005-0000-0000-0000811B0000}"/>
    <cellStyle name="Monétaire 4 10 5 12" xfId="8971" xr:uid="{00000000-0005-0000-0000-0000821B0000}"/>
    <cellStyle name="Monétaire 4 10 5 13" xfId="9685" xr:uid="{00000000-0005-0000-0000-0000831B0000}"/>
    <cellStyle name="Monétaire 4 10 5 14" xfId="10399" xr:uid="{00000000-0005-0000-0000-0000841B0000}"/>
    <cellStyle name="Monétaire 4 10 5 15" xfId="11113" xr:uid="{00000000-0005-0000-0000-0000851B0000}"/>
    <cellStyle name="Monétaire 4 10 5 16" xfId="1179" xr:uid="{00000000-0005-0000-0000-0000861B0000}"/>
    <cellStyle name="Monétaire 4 10 5 2" xfId="1879" xr:uid="{00000000-0005-0000-0000-0000871B0000}"/>
    <cellStyle name="Monétaire 4 10 5 3" xfId="2587" xr:uid="{00000000-0005-0000-0000-0000881B0000}"/>
    <cellStyle name="Monétaire 4 10 5 4" xfId="3287" xr:uid="{00000000-0005-0000-0000-0000891B0000}"/>
    <cellStyle name="Monétaire 4 10 5 5" xfId="3987" xr:uid="{00000000-0005-0000-0000-00008A1B0000}"/>
    <cellStyle name="Monétaire 4 10 5 6" xfId="4687" xr:uid="{00000000-0005-0000-0000-00008B1B0000}"/>
    <cellStyle name="Monétaire 4 10 5 7" xfId="5401" xr:uid="{00000000-0005-0000-0000-00008C1B0000}"/>
    <cellStyle name="Monétaire 4 10 5 8" xfId="6115" xr:uid="{00000000-0005-0000-0000-00008D1B0000}"/>
    <cellStyle name="Monétaire 4 10 5 9" xfId="6829" xr:uid="{00000000-0005-0000-0000-00008E1B0000}"/>
    <cellStyle name="Monétaire 4 10 6" xfId="681" xr:uid="{00000000-0005-0000-0000-00008F1B0000}"/>
    <cellStyle name="Monétaire 4 10 6 10" xfId="7643" xr:uid="{00000000-0005-0000-0000-0000901B0000}"/>
    <cellStyle name="Monétaire 4 10 6 11" xfId="8357" xr:uid="{00000000-0005-0000-0000-0000911B0000}"/>
    <cellStyle name="Monétaire 4 10 6 12" xfId="9071" xr:uid="{00000000-0005-0000-0000-0000921B0000}"/>
    <cellStyle name="Monétaire 4 10 6 13" xfId="9785" xr:uid="{00000000-0005-0000-0000-0000931B0000}"/>
    <cellStyle name="Monétaire 4 10 6 14" xfId="10499" xr:uid="{00000000-0005-0000-0000-0000941B0000}"/>
    <cellStyle name="Monétaire 4 10 6 15" xfId="11213" xr:uid="{00000000-0005-0000-0000-0000951B0000}"/>
    <cellStyle name="Monétaire 4 10 6 16" xfId="1279" xr:uid="{00000000-0005-0000-0000-0000961B0000}"/>
    <cellStyle name="Monétaire 4 10 6 2" xfId="1979" xr:uid="{00000000-0005-0000-0000-0000971B0000}"/>
    <cellStyle name="Monétaire 4 10 6 3" xfId="2687" xr:uid="{00000000-0005-0000-0000-0000981B0000}"/>
    <cellStyle name="Monétaire 4 10 6 4" xfId="3387" xr:uid="{00000000-0005-0000-0000-0000991B0000}"/>
    <cellStyle name="Monétaire 4 10 6 5" xfId="4087" xr:uid="{00000000-0005-0000-0000-00009A1B0000}"/>
    <cellStyle name="Monétaire 4 10 6 6" xfId="4787" xr:uid="{00000000-0005-0000-0000-00009B1B0000}"/>
    <cellStyle name="Monétaire 4 10 6 7" xfId="5501" xr:uid="{00000000-0005-0000-0000-00009C1B0000}"/>
    <cellStyle name="Monétaire 4 10 6 8" xfId="6215" xr:uid="{00000000-0005-0000-0000-00009D1B0000}"/>
    <cellStyle name="Monétaire 4 10 6 9" xfId="6929" xr:uid="{00000000-0005-0000-0000-00009E1B0000}"/>
    <cellStyle name="Monétaire 4 10 7" xfId="205" xr:uid="{00000000-0005-0000-0000-00009F1B0000}"/>
    <cellStyle name="Monétaire 4 10 7 10" xfId="7881" xr:uid="{00000000-0005-0000-0000-0000A01B0000}"/>
    <cellStyle name="Monétaire 4 10 7 11" xfId="8595" xr:uid="{00000000-0005-0000-0000-0000A11B0000}"/>
    <cellStyle name="Monétaire 4 10 7 12" xfId="9309" xr:uid="{00000000-0005-0000-0000-0000A21B0000}"/>
    <cellStyle name="Monétaire 4 10 7 13" xfId="10023" xr:uid="{00000000-0005-0000-0000-0000A31B0000}"/>
    <cellStyle name="Monétaire 4 10 7 14" xfId="10737" xr:uid="{00000000-0005-0000-0000-0000A41B0000}"/>
    <cellStyle name="Monétaire 4 10 7 15" xfId="1503" xr:uid="{00000000-0005-0000-0000-0000A51B0000}"/>
    <cellStyle name="Monétaire 4 10 7 2" xfId="2211" xr:uid="{00000000-0005-0000-0000-0000A61B0000}"/>
    <cellStyle name="Monétaire 4 10 7 3" xfId="2911" xr:uid="{00000000-0005-0000-0000-0000A71B0000}"/>
    <cellStyle name="Monétaire 4 10 7 4" xfId="3611" xr:uid="{00000000-0005-0000-0000-0000A81B0000}"/>
    <cellStyle name="Monétaire 4 10 7 5" xfId="4311" xr:uid="{00000000-0005-0000-0000-0000A91B0000}"/>
    <cellStyle name="Monétaire 4 10 7 6" xfId="5025" xr:uid="{00000000-0005-0000-0000-0000AA1B0000}"/>
    <cellStyle name="Monétaire 4 10 7 7" xfId="5739" xr:uid="{00000000-0005-0000-0000-0000AB1B0000}"/>
    <cellStyle name="Monétaire 4 10 7 8" xfId="6453" xr:uid="{00000000-0005-0000-0000-0000AC1B0000}"/>
    <cellStyle name="Monétaire 4 10 7 9" xfId="7167" xr:uid="{00000000-0005-0000-0000-0000AD1B0000}"/>
    <cellStyle name="Monétaire 4 10 8" xfId="1387" xr:uid="{00000000-0005-0000-0000-0000AE1B0000}"/>
    <cellStyle name="Monétaire 4 10 9" xfId="2095" xr:uid="{00000000-0005-0000-0000-0000AF1B0000}"/>
    <cellStyle name="Monétaire 4 11" xfId="93" xr:uid="{00000000-0005-0000-0000-0000B01B0000}"/>
    <cellStyle name="Monétaire 4 11 10" xfId="3499" xr:uid="{00000000-0005-0000-0000-0000B11B0000}"/>
    <cellStyle name="Monétaire 4 11 11" xfId="4199" xr:uid="{00000000-0005-0000-0000-0000B21B0000}"/>
    <cellStyle name="Monétaire 4 11 12" xfId="4913" xr:uid="{00000000-0005-0000-0000-0000B31B0000}"/>
    <cellStyle name="Monétaire 4 11 13" xfId="5627" xr:uid="{00000000-0005-0000-0000-0000B41B0000}"/>
    <cellStyle name="Monétaire 4 11 14" xfId="6341" xr:uid="{00000000-0005-0000-0000-0000B51B0000}"/>
    <cellStyle name="Monétaire 4 11 15" xfId="7055" xr:uid="{00000000-0005-0000-0000-0000B61B0000}"/>
    <cellStyle name="Monétaire 4 11 16" xfId="7769" xr:uid="{00000000-0005-0000-0000-0000B71B0000}"/>
    <cellStyle name="Monétaire 4 11 17" xfId="8483" xr:uid="{00000000-0005-0000-0000-0000B81B0000}"/>
    <cellStyle name="Monétaire 4 11 18" xfId="9197" xr:uid="{00000000-0005-0000-0000-0000B91B0000}"/>
    <cellStyle name="Monétaire 4 11 19" xfId="9911" xr:uid="{00000000-0005-0000-0000-0000BA1B0000}"/>
    <cellStyle name="Monétaire 4 11 2" xfId="385" xr:uid="{00000000-0005-0000-0000-0000BB1B0000}"/>
    <cellStyle name="Monétaire 4 11 2 10" xfId="7347" xr:uid="{00000000-0005-0000-0000-0000BC1B0000}"/>
    <cellStyle name="Monétaire 4 11 2 11" xfId="8061" xr:uid="{00000000-0005-0000-0000-0000BD1B0000}"/>
    <cellStyle name="Monétaire 4 11 2 12" xfId="8775" xr:uid="{00000000-0005-0000-0000-0000BE1B0000}"/>
    <cellStyle name="Monétaire 4 11 2 13" xfId="9489" xr:uid="{00000000-0005-0000-0000-0000BF1B0000}"/>
    <cellStyle name="Monétaire 4 11 2 14" xfId="10203" xr:uid="{00000000-0005-0000-0000-0000C01B0000}"/>
    <cellStyle name="Monétaire 4 11 2 15" xfId="10917" xr:uid="{00000000-0005-0000-0000-0000C11B0000}"/>
    <cellStyle name="Monétaire 4 11 2 16" xfId="983" xr:uid="{00000000-0005-0000-0000-0000C21B0000}"/>
    <cellStyle name="Monétaire 4 11 2 2" xfId="1683" xr:uid="{00000000-0005-0000-0000-0000C31B0000}"/>
    <cellStyle name="Monétaire 4 11 2 3" xfId="2391" xr:uid="{00000000-0005-0000-0000-0000C41B0000}"/>
    <cellStyle name="Monétaire 4 11 2 4" xfId="3091" xr:uid="{00000000-0005-0000-0000-0000C51B0000}"/>
    <cellStyle name="Monétaire 4 11 2 5" xfId="3791" xr:uid="{00000000-0005-0000-0000-0000C61B0000}"/>
    <cellStyle name="Monétaire 4 11 2 6" xfId="4491" xr:uid="{00000000-0005-0000-0000-0000C71B0000}"/>
    <cellStyle name="Monétaire 4 11 2 7" xfId="5205" xr:uid="{00000000-0005-0000-0000-0000C81B0000}"/>
    <cellStyle name="Monétaire 4 11 2 8" xfId="5919" xr:uid="{00000000-0005-0000-0000-0000C91B0000}"/>
    <cellStyle name="Monétaire 4 11 2 9" xfId="6633" xr:uid="{00000000-0005-0000-0000-0000CA1B0000}"/>
    <cellStyle name="Monétaire 4 11 20" xfId="10625" xr:uid="{00000000-0005-0000-0000-0000CB1B0000}"/>
    <cellStyle name="Monétaire 4 11 21" xfId="891" xr:uid="{00000000-0005-0000-0000-0000CC1B0000}"/>
    <cellStyle name="Monétaire 4 11 3" xfId="485" xr:uid="{00000000-0005-0000-0000-0000CD1B0000}"/>
    <cellStyle name="Monétaire 4 11 3 10" xfId="7447" xr:uid="{00000000-0005-0000-0000-0000CE1B0000}"/>
    <cellStyle name="Monétaire 4 11 3 11" xfId="8161" xr:uid="{00000000-0005-0000-0000-0000CF1B0000}"/>
    <cellStyle name="Monétaire 4 11 3 12" xfId="8875" xr:uid="{00000000-0005-0000-0000-0000D01B0000}"/>
    <cellStyle name="Monétaire 4 11 3 13" xfId="9589" xr:uid="{00000000-0005-0000-0000-0000D11B0000}"/>
    <cellStyle name="Monétaire 4 11 3 14" xfId="10303" xr:uid="{00000000-0005-0000-0000-0000D21B0000}"/>
    <cellStyle name="Monétaire 4 11 3 15" xfId="11017" xr:uid="{00000000-0005-0000-0000-0000D31B0000}"/>
    <cellStyle name="Monétaire 4 11 3 16" xfId="1083" xr:uid="{00000000-0005-0000-0000-0000D41B0000}"/>
    <cellStyle name="Monétaire 4 11 3 2" xfId="1783" xr:uid="{00000000-0005-0000-0000-0000D51B0000}"/>
    <cellStyle name="Monétaire 4 11 3 3" xfId="2491" xr:uid="{00000000-0005-0000-0000-0000D61B0000}"/>
    <cellStyle name="Monétaire 4 11 3 4" xfId="3191" xr:uid="{00000000-0005-0000-0000-0000D71B0000}"/>
    <cellStyle name="Monétaire 4 11 3 5" xfId="3891" xr:uid="{00000000-0005-0000-0000-0000D81B0000}"/>
    <cellStyle name="Monétaire 4 11 3 6" xfId="4591" xr:uid="{00000000-0005-0000-0000-0000D91B0000}"/>
    <cellStyle name="Monétaire 4 11 3 7" xfId="5305" xr:uid="{00000000-0005-0000-0000-0000DA1B0000}"/>
    <cellStyle name="Monétaire 4 11 3 8" xfId="6019" xr:uid="{00000000-0005-0000-0000-0000DB1B0000}"/>
    <cellStyle name="Monétaire 4 11 3 9" xfId="6733" xr:uid="{00000000-0005-0000-0000-0000DC1B0000}"/>
    <cellStyle name="Monétaire 4 11 4" xfId="585" xr:uid="{00000000-0005-0000-0000-0000DD1B0000}"/>
    <cellStyle name="Monétaire 4 11 4 10" xfId="7547" xr:uid="{00000000-0005-0000-0000-0000DE1B0000}"/>
    <cellStyle name="Monétaire 4 11 4 11" xfId="8261" xr:uid="{00000000-0005-0000-0000-0000DF1B0000}"/>
    <cellStyle name="Monétaire 4 11 4 12" xfId="8975" xr:uid="{00000000-0005-0000-0000-0000E01B0000}"/>
    <cellStyle name="Monétaire 4 11 4 13" xfId="9689" xr:uid="{00000000-0005-0000-0000-0000E11B0000}"/>
    <cellStyle name="Monétaire 4 11 4 14" xfId="10403" xr:uid="{00000000-0005-0000-0000-0000E21B0000}"/>
    <cellStyle name="Monétaire 4 11 4 15" xfId="11117" xr:uid="{00000000-0005-0000-0000-0000E31B0000}"/>
    <cellStyle name="Monétaire 4 11 4 16" xfId="1183" xr:uid="{00000000-0005-0000-0000-0000E41B0000}"/>
    <cellStyle name="Monétaire 4 11 4 2" xfId="1883" xr:uid="{00000000-0005-0000-0000-0000E51B0000}"/>
    <cellStyle name="Monétaire 4 11 4 3" xfId="2591" xr:uid="{00000000-0005-0000-0000-0000E61B0000}"/>
    <cellStyle name="Monétaire 4 11 4 4" xfId="3291" xr:uid="{00000000-0005-0000-0000-0000E71B0000}"/>
    <cellStyle name="Monétaire 4 11 4 5" xfId="3991" xr:uid="{00000000-0005-0000-0000-0000E81B0000}"/>
    <cellStyle name="Monétaire 4 11 4 6" xfId="4691" xr:uid="{00000000-0005-0000-0000-0000E91B0000}"/>
    <cellStyle name="Monétaire 4 11 4 7" xfId="5405" xr:uid="{00000000-0005-0000-0000-0000EA1B0000}"/>
    <cellStyle name="Monétaire 4 11 4 8" xfId="6119" xr:uid="{00000000-0005-0000-0000-0000EB1B0000}"/>
    <cellStyle name="Monétaire 4 11 4 9" xfId="6833" xr:uid="{00000000-0005-0000-0000-0000EC1B0000}"/>
    <cellStyle name="Monétaire 4 11 5" xfId="685" xr:uid="{00000000-0005-0000-0000-0000ED1B0000}"/>
    <cellStyle name="Monétaire 4 11 5 10" xfId="7647" xr:uid="{00000000-0005-0000-0000-0000EE1B0000}"/>
    <cellStyle name="Monétaire 4 11 5 11" xfId="8361" xr:uid="{00000000-0005-0000-0000-0000EF1B0000}"/>
    <cellStyle name="Monétaire 4 11 5 12" xfId="9075" xr:uid="{00000000-0005-0000-0000-0000F01B0000}"/>
    <cellStyle name="Monétaire 4 11 5 13" xfId="9789" xr:uid="{00000000-0005-0000-0000-0000F11B0000}"/>
    <cellStyle name="Monétaire 4 11 5 14" xfId="10503" xr:uid="{00000000-0005-0000-0000-0000F21B0000}"/>
    <cellStyle name="Monétaire 4 11 5 15" xfId="11217" xr:uid="{00000000-0005-0000-0000-0000F31B0000}"/>
    <cellStyle name="Monétaire 4 11 5 16" xfId="1283" xr:uid="{00000000-0005-0000-0000-0000F41B0000}"/>
    <cellStyle name="Monétaire 4 11 5 2" xfId="1983" xr:uid="{00000000-0005-0000-0000-0000F51B0000}"/>
    <cellStyle name="Monétaire 4 11 5 3" xfId="2691" xr:uid="{00000000-0005-0000-0000-0000F61B0000}"/>
    <cellStyle name="Monétaire 4 11 5 4" xfId="3391" xr:uid="{00000000-0005-0000-0000-0000F71B0000}"/>
    <cellStyle name="Monétaire 4 11 5 5" xfId="4091" xr:uid="{00000000-0005-0000-0000-0000F81B0000}"/>
    <cellStyle name="Monétaire 4 11 5 6" xfId="4791" xr:uid="{00000000-0005-0000-0000-0000F91B0000}"/>
    <cellStyle name="Monétaire 4 11 5 7" xfId="5505" xr:uid="{00000000-0005-0000-0000-0000FA1B0000}"/>
    <cellStyle name="Monétaire 4 11 5 8" xfId="6219" xr:uid="{00000000-0005-0000-0000-0000FB1B0000}"/>
    <cellStyle name="Monétaire 4 11 5 9" xfId="6933" xr:uid="{00000000-0005-0000-0000-0000FC1B0000}"/>
    <cellStyle name="Monétaire 4 11 6" xfId="293" xr:uid="{00000000-0005-0000-0000-0000FD1B0000}"/>
    <cellStyle name="Monétaire 4 11 6 10" xfId="7969" xr:uid="{00000000-0005-0000-0000-0000FE1B0000}"/>
    <cellStyle name="Monétaire 4 11 6 11" xfId="8683" xr:uid="{00000000-0005-0000-0000-0000FF1B0000}"/>
    <cellStyle name="Monétaire 4 11 6 12" xfId="9397" xr:uid="{00000000-0005-0000-0000-0000001C0000}"/>
    <cellStyle name="Monétaire 4 11 6 13" xfId="10111" xr:uid="{00000000-0005-0000-0000-0000011C0000}"/>
    <cellStyle name="Monétaire 4 11 6 14" xfId="10825" xr:uid="{00000000-0005-0000-0000-0000021C0000}"/>
    <cellStyle name="Monétaire 4 11 6 15" xfId="1591" xr:uid="{00000000-0005-0000-0000-0000031C0000}"/>
    <cellStyle name="Monétaire 4 11 6 2" xfId="2299" xr:uid="{00000000-0005-0000-0000-0000041C0000}"/>
    <cellStyle name="Monétaire 4 11 6 3" xfId="2999" xr:uid="{00000000-0005-0000-0000-0000051C0000}"/>
    <cellStyle name="Monétaire 4 11 6 4" xfId="3699" xr:uid="{00000000-0005-0000-0000-0000061C0000}"/>
    <cellStyle name="Monétaire 4 11 6 5" xfId="4399" xr:uid="{00000000-0005-0000-0000-0000071C0000}"/>
    <cellStyle name="Monétaire 4 11 6 6" xfId="5113" xr:uid="{00000000-0005-0000-0000-0000081C0000}"/>
    <cellStyle name="Monétaire 4 11 6 7" xfId="5827" xr:uid="{00000000-0005-0000-0000-0000091C0000}"/>
    <cellStyle name="Monétaire 4 11 6 8" xfId="6541" xr:uid="{00000000-0005-0000-0000-00000A1C0000}"/>
    <cellStyle name="Monétaire 4 11 6 9" xfId="7255" xr:uid="{00000000-0005-0000-0000-00000B1C0000}"/>
    <cellStyle name="Monétaire 4 11 7" xfId="1391" xr:uid="{00000000-0005-0000-0000-00000C1C0000}"/>
    <cellStyle name="Monétaire 4 11 8" xfId="2099" xr:uid="{00000000-0005-0000-0000-00000D1C0000}"/>
    <cellStyle name="Monétaire 4 11 9" xfId="2799" xr:uid="{00000000-0005-0000-0000-00000E1C0000}"/>
    <cellStyle name="Monétaire 4 12" xfId="101" xr:uid="{00000000-0005-0000-0000-00000F1C0000}"/>
    <cellStyle name="Monétaire 4 12 10" xfId="3507" xr:uid="{00000000-0005-0000-0000-0000101C0000}"/>
    <cellStyle name="Monétaire 4 12 11" xfId="4207" xr:uid="{00000000-0005-0000-0000-0000111C0000}"/>
    <cellStyle name="Monétaire 4 12 12" xfId="4921" xr:uid="{00000000-0005-0000-0000-0000121C0000}"/>
    <cellStyle name="Monétaire 4 12 13" xfId="5635" xr:uid="{00000000-0005-0000-0000-0000131C0000}"/>
    <cellStyle name="Monétaire 4 12 14" xfId="6349" xr:uid="{00000000-0005-0000-0000-0000141C0000}"/>
    <cellStyle name="Monétaire 4 12 15" xfId="7063" xr:uid="{00000000-0005-0000-0000-0000151C0000}"/>
    <cellStyle name="Monétaire 4 12 16" xfId="7777" xr:uid="{00000000-0005-0000-0000-0000161C0000}"/>
    <cellStyle name="Monétaire 4 12 17" xfId="8491" xr:uid="{00000000-0005-0000-0000-0000171C0000}"/>
    <cellStyle name="Monétaire 4 12 18" xfId="9205" xr:uid="{00000000-0005-0000-0000-0000181C0000}"/>
    <cellStyle name="Monétaire 4 12 19" xfId="9919" xr:uid="{00000000-0005-0000-0000-0000191C0000}"/>
    <cellStyle name="Monétaire 4 12 2" xfId="393" xr:uid="{00000000-0005-0000-0000-00001A1C0000}"/>
    <cellStyle name="Monétaire 4 12 2 10" xfId="7355" xr:uid="{00000000-0005-0000-0000-00001B1C0000}"/>
    <cellStyle name="Monétaire 4 12 2 11" xfId="8069" xr:uid="{00000000-0005-0000-0000-00001C1C0000}"/>
    <cellStyle name="Monétaire 4 12 2 12" xfId="8783" xr:uid="{00000000-0005-0000-0000-00001D1C0000}"/>
    <cellStyle name="Monétaire 4 12 2 13" xfId="9497" xr:uid="{00000000-0005-0000-0000-00001E1C0000}"/>
    <cellStyle name="Monétaire 4 12 2 14" xfId="10211" xr:uid="{00000000-0005-0000-0000-00001F1C0000}"/>
    <cellStyle name="Monétaire 4 12 2 15" xfId="10925" xr:uid="{00000000-0005-0000-0000-0000201C0000}"/>
    <cellStyle name="Monétaire 4 12 2 16" xfId="991" xr:uid="{00000000-0005-0000-0000-0000211C0000}"/>
    <cellStyle name="Monétaire 4 12 2 2" xfId="1691" xr:uid="{00000000-0005-0000-0000-0000221C0000}"/>
    <cellStyle name="Monétaire 4 12 2 3" xfId="2399" xr:uid="{00000000-0005-0000-0000-0000231C0000}"/>
    <cellStyle name="Monétaire 4 12 2 4" xfId="3099" xr:uid="{00000000-0005-0000-0000-0000241C0000}"/>
    <cellStyle name="Monétaire 4 12 2 5" xfId="3799" xr:uid="{00000000-0005-0000-0000-0000251C0000}"/>
    <cellStyle name="Monétaire 4 12 2 6" xfId="4499" xr:uid="{00000000-0005-0000-0000-0000261C0000}"/>
    <cellStyle name="Monétaire 4 12 2 7" xfId="5213" xr:uid="{00000000-0005-0000-0000-0000271C0000}"/>
    <cellStyle name="Monétaire 4 12 2 8" xfId="5927" xr:uid="{00000000-0005-0000-0000-0000281C0000}"/>
    <cellStyle name="Monétaire 4 12 2 9" xfId="6641" xr:uid="{00000000-0005-0000-0000-0000291C0000}"/>
    <cellStyle name="Monétaire 4 12 20" xfId="10633" xr:uid="{00000000-0005-0000-0000-00002A1C0000}"/>
    <cellStyle name="Monétaire 4 12 21" xfId="804" xr:uid="{00000000-0005-0000-0000-00002B1C0000}"/>
    <cellStyle name="Monétaire 4 12 3" xfId="493" xr:uid="{00000000-0005-0000-0000-00002C1C0000}"/>
    <cellStyle name="Monétaire 4 12 3 10" xfId="7455" xr:uid="{00000000-0005-0000-0000-00002D1C0000}"/>
    <cellStyle name="Monétaire 4 12 3 11" xfId="8169" xr:uid="{00000000-0005-0000-0000-00002E1C0000}"/>
    <cellStyle name="Monétaire 4 12 3 12" xfId="8883" xr:uid="{00000000-0005-0000-0000-00002F1C0000}"/>
    <cellStyle name="Monétaire 4 12 3 13" xfId="9597" xr:uid="{00000000-0005-0000-0000-0000301C0000}"/>
    <cellStyle name="Monétaire 4 12 3 14" xfId="10311" xr:uid="{00000000-0005-0000-0000-0000311C0000}"/>
    <cellStyle name="Monétaire 4 12 3 15" xfId="11025" xr:uid="{00000000-0005-0000-0000-0000321C0000}"/>
    <cellStyle name="Monétaire 4 12 3 16" xfId="1091" xr:uid="{00000000-0005-0000-0000-0000331C0000}"/>
    <cellStyle name="Monétaire 4 12 3 2" xfId="1791" xr:uid="{00000000-0005-0000-0000-0000341C0000}"/>
    <cellStyle name="Monétaire 4 12 3 3" xfId="2499" xr:uid="{00000000-0005-0000-0000-0000351C0000}"/>
    <cellStyle name="Monétaire 4 12 3 4" xfId="3199" xr:uid="{00000000-0005-0000-0000-0000361C0000}"/>
    <cellStyle name="Monétaire 4 12 3 5" xfId="3899" xr:uid="{00000000-0005-0000-0000-0000371C0000}"/>
    <cellStyle name="Monétaire 4 12 3 6" xfId="4599" xr:uid="{00000000-0005-0000-0000-0000381C0000}"/>
    <cellStyle name="Monétaire 4 12 3 7" xfId="5313" xr:uid="{00000000-0005-0000-0000-0000391C0000}"/>
    <cellStyle name="Monétaire 4 12 3 8" xfId="6027" xr:uid="{00000000-0005-0000-0000-00003A1C0000}"/>
    <cellStyle name="Monétaire 4 12 3 9" xfId="6741" xr:uid="{00000000-0005-0000-0000-00003B1C0000}"/>
    <cellStyle name="Monétaire 4 12 4" xfId="593" xr:uid="{00000000-0005-0000-0000-00003C1C0000}"/>
    <cellStyle name="Monétaire 4 12 4 10" xfId="7555" xr:uid="{00000000-0005-0000-0000-00003D1C0000}"/>
    <cellStyle name="Monétaire 4 12 4 11" xfId="8269" xr:uid="{00000000-0005-0000-0000-00003E1C0000}"/>
    <cellStyle name="Monétaire 4 12 4 12" xfId="8983" xr:uid="{00000000-0005-0000-0000-00003F1C0000}"/>
    <cellStyle name="Monétaire 4 12 4 13" xfId="9697" xr:uid="{00000000-0005-0000-0000-0000401C0000}"/>
    <cellStyle name="Monétaire 4 12 4 14" xfId="10411" xr:uid="{00000000-0005-0000-0000-0000411C0000}"/>
    <cellStyle name="Monétaire 4 12 4 15" xfId="11125" xr:uid="{00000000-0005-0000-0000-0000421C0000}"/>
    <cellStyle name="Monétaire 4 12 4 16" xfId="1191" xr:uid="{00000000-0005-0000-0000-0000431C0000}"/>
    <cellStyle name="Monétaire 4 12 4 2" xfId="1891" xr:uid="{00000000-0005-0000-0000-0000441C0000}"/>
    <cellStyle name="Monétaire 4 12 4 3" xfId="2599" xr:uid="{00000000-0005-0000-0000-0000451C0000}"/>
    <cellStyle name="Monétaire 4 12 4 4" xfId="3299" xr:uid="{00000000-0005-0000-0000-0000461C0000}"/>
    <cellStyle name="Monétaire 4 12 4 5" xfId="3999" xr:uid="{00000000-0005-0000-0000-0000471C0000}"/>
    <cellStyle name="Monétaire 4 12 4 6" xfId="4699" xr:uid="{00000000-0005-0000-0000-0000481C0000}"/>
    <cellStyle name="Monétaire 4 12 4 7" xfId="5413" xr:uid="{00000000-0005-0000-0000-0000491C0000}"/>
    <cellStyle name="Monétaire 4 12 4 8" xfId="6127" xr:uid="{00000000-0005-0000-0000-00004A1C0000}"/>
    <cellStyle name="Monétaire 4 12 4 9" xfId="6841" xr:uid="{00000000-0005-0000-0000-00004B1C0000}"/>
    <cellStyle name="Monétaire 4 12 5" xfId="693" xr:uid="{00000000-0005-0000-0000-00004C1C0000}"/>
    <cellStyle name="Monétaire 4 12 5 10" xfId="7655" xr:uid="{00000000-0005-0000-0000-00004D1C0000}"/>
    <cellStyle name="Monétaire 4 12 5 11" xfId="8369" xr:uid="{00000000-0005-0000-0000-00004E1C0000}"/>
    <cellStyle name="Monétaire 4 12 5 12" xfId="9083" xr:uid="{00000000-0005-0000-0000-00004F1C0000}"/>
    <cellStyle name="Monétaire 4 12 5 13" xfId="9797" xr:uid="{00000000-0005-0000-0000-0000501C0000}"/>
    <cellStyle name="Monétaire 4 12 5 14" xfId="10511" xr:uid="{00000000-0005-0000-0000-0000511C0000}"/>
    <cellStyle name="Monétaire 4 12 5 15" xfId="11225" xr:uid="{00000000-0005-0000-0000-0000521C0000}"/>
    <cellStyle name="Monétaire 4 12 5 16" xfId="1291" xr:uid="{00000000-0005-0000-0000-0000531C0000}"/>
    <cellStyle name="Monétaire 4 12 5 2" xfId="1991" xr:uid="{00000000-0005-0000-0000-0000541C0000}"/>
    <cellStyle name="Monétaire 4 12 5 3" xfId="2699" xr:uid="{00000000-0005-0000-0000-0000551C0000}"/>
    <cellStyle name="Monétaire 4 12 5 4" xfId="3399" xr:uid="{00000000-0005-0000-0000-0000561C0000}"/>
    <cellStyle name="Monétaire 4 12 5 5" xfId="4099" xr:uid="{00000000-0005-0000-0000-0000571C0000}"/>
    <cellStyle name="Monétaire 4 12 5 6" xfId="4799" xr:uid="{00000000-0005-0000-0000-0000581C0000}"/>
    <cellStyle name="Monétaire 4 12 5 7" xfId="5513" xr:uid="{00000000-0005-0000-0000-0000591C0000}"/>
    <cellStyle name="Monétaire 4 12 5 8" xfId="6227" xr:uid="{00000000-0005-0000-0000-00005A1C0000}"/>
    <cellStyle name="Monétaire 4 12 5 9" xfId="6941" xr:uid="{00000000-0005-0000-0000-00005B1C0000}"/>
    <cellStyle name="Monétaire 4 12 6" xfId="206" xr:uid="{00000000-0005-0000-0000-00005C1C0000}"/>
    <cellStyle name="Monétaire 4 12 6 10" xfId="7882" xr:uid="{00000000-0005-0000-0000-00005D1C0000}"/>
    <cellStyle name="Monétaire 4 12 6 11" xfId="8596" xr:uid="{00000000-0005-0000-0000-00005E1C0000}"/>
    <cellStyle name="Monétaire 4 12 6 12" xfId="9310" xr:uid="{00000000-0005-0000-0000-00005F1C0000}"/>
    <cellStyle name="Monétaire 4 12 6 13" xfId="10024" xr:uid="{00000000-0005-0000-0000-0000601C0000}"/>
    <cellStyle name="Monétaire 4 12 6 14" xfId="10738" xr:uid="{00000000-0005-0000-0000-0000611C0000}"/>
    <cellStyle name="Monétaire 4 12 6 15" xfId="1504" xr:uid="{00000000-0005-0000-0000-0000621C0000}"/>
    <cellStyle name="Monétaire 4 12 6 2" xfId="2212" xr:uid="{00000000-0005-0000-0000-0000631C0000}"/>
    <cellStyle name="Monétaire 4 12 6 3" xfId="2912" xr:uid="{00000000-0005-0000-0000-0000641C0000}"/>
    <cellStyle name="Monétaire 4 12 6 4" xfId="3612" xr:uid="{00000000-0005-0000-0000-0000651C0000}"/>
    <cellStyle name="Monétaire 4 12 6 5" xfId="4312" xr:uid="{00000000-0005-0000-0000-0000661C0000}"/>
    <cellStyle name="Monétaire 4 12 6 6" xfId="5026" xr:uid="{00000000-0005-0000-0000-0000671C0000}"/>
    <cellStyle name="Monétaire 4 12 6 7" xfId="5740" xr:uid="{00000000-0005-0000-0000-0000681C0000}"/>
    <cellStyle name="Monétaire 4 12 6 8" xfId="6454" xr:uid="{00000000-0005-0000-0000-0000691C0000}"/>
    <cellStyle name="Monétaire 4 12 6 9" xfId="7168" xr:uid="{00000000-0005-0000-0000-00006A1C0000}"/>
    <cellStyle name="Monétaire 4 12 7" xfId="1399" xr:uid="{00000000-0005-0000-0000-00006B1C0000}"/>
    <cellStyle name="Monétaire 4 12 8" xfId="2107" xr:uid="{00000000-0005-0000-0000-00006C1C0000}"/>
    <cellStyle name="Monétaire 4 12 9" xfId="2807" xr:uid="{00000000-0005-0000-0000-00006D1C0000}"/>
    <cellStyle name="Monétaire 4 13" xfId="109" xr:uid="{00000000-0005-0000-0000-00006E1C0000}"/>
    <cellStyle name="Monétaire 4 13 10" xfId="5643" xr:uid="{00000000-0005-0000-0000-00006F1C0000}"/>
    <cellStyle name="Monétaire 4 13 11" xfId="6357" xr:uid="{00000000-0005-0000-0000-0000701C0000}"/>
    <cellStyle name="Monétaire 4 13 12" xfId="7071" xr:uid="{00000000-0005-0000-0000-0000711C0000}"/>
    <cellStyle name="Monétaire 4 13 13" xfId="7785" xr:uid="{00000000-0005-0000-0000-0000721C0000}"/>
    <cellStyle name="Monétaire 4 13 14" xfId="8499" xr:uid="{00000000-0005-0000-0000-0000731C0000}"/>
    <cellStyle name="Monétaire 4 13 15" xfId="9213" xr:uid="{00000000-0005-0000-0000-0000741C0000}"/>
    <cellStyle name="Monétaire 4 13 16" xfId="9927" xr:uid="{00000000-0005-0000-0000-0000751C0000}"/>
    <cellStyle name="Monétaire 4 13 17" xfId="10641" xr:uid="{00000000-0005-0000-0000-0000761C0000}"/>
    <cellStyle name="Monétaire 4 13 18" xfId="896" xr:uid="{00000000-0005-0000-0000-0000771C0000}"/>
    <cellStyle name="Monétaire 4 13 2" xfId="701" xr:uid="{00000000-0005-0000-0000-0000781C0000}"/>
    <cellStyle name="Monétaire 4 13 2 10" xfId="7663" xr:uid="{00000000-0005-0000-0000-0000791C0000}"/>
    <cellStyle name="Monétaire 4 13 2 11" xfId="8377" xr:uid="{00000000-0005-0000-0000-00007A1C0000}"/>
    <cellStyle name="Monétaire 4 13 2 12" xfId="9091" xr:uid="{00000000-0005-0000-0000-00007B1C0000}"/>
    <cellStyle name="Monétaire 4 13 2 13" xfId="9805" xr:uid="{00000000-0005-0000-0000-00007C1C0000}"/>
    <cellStyle name="Monétaire 4 13 2 14" xfId="10519" xr:uid="{00000000-0005-0000-0000-00007D1C0000}"/>
    <cellStyle name="Monétaire 4 13 2 15" xfId="11233" xr:uid="{00000000-0005-0000-0000-00007E1C0000}"/>
    <cellStyle name="Monétaire 4 13 2 16" xfId="1299" xr:uid="{00000000-0005-0000-0000-00007F1C0000}"/>
    <cellStyle name="Monétaire 4 13 2 2" xfId="1999" xr:uid="{00000000-0005-0000-0000-0000801C0000}"/>
    <cellStyle name="Monétaire 4 13 2 3" xfId="2707" xr:uid="{00000000-0005-0000-0000-0000811C0000}"/>
    <cellStyle name="Monétaire 4 13 2 4" xfId="3407" xr:uid="{00000000-0005-0000-0000-0000821C0000}"/>
    <cellStyle name="Monétaire 4 13 2 5" xfId="4107" xr:uid="{00000000-0005-0000-0000-0000831C0000}"/>
    <cellStyle name="Monétaire 4 13 2 6" xfId="4807" xr:uid="{00000000-0005-0000-0000-0000841C0000}"/>
    <cellStyle name="Monétaire 4 13 2 7" xfId="5521" xr:uid="{00000000-0005-0000-0000-0000851C0000}"/>
    <cellStyle name="Monétaire 4 13 2 8" xfId="6235" xr:uid="{00000000-0005-0000-0000-0000861C0000}"/>
    <cellStyle name="Monétaire 4 13 2 9" xfId="6949" xr:uid="{00000000-0005-0000-0000-0000871C0000}"/>
    <cellStyle name="Monétaire 4 13 3" xfId="298" xr:uid="{00000000-0005-0000-0000-0000881C0000}"/>
    <cellStyle name="Monétaire 4 13 3 10" xfId="7974" xr:uid="{00000000-0005-0000-0000-0000891C0000}"/>
    <cellStyle name="Monétaire 4 13 3 11" xfId="8688" xr:uid="{00000000-0005-0000-0000-00008A1C0000}"/>
    <cellStyle name="Monétaire 4 13 3 12" xfId="9402" xr:uid="{00000000-0005-0000-0000-00008B1C0000}"/>
    <cellStyle name="Monétaire 4 13 3 13" xfId="10116" xr:uid="{00000000-0005-0000-0000-00008C1C0000}"/>
    <cellStyle name="Monétaire 4 13 3 14" xfId="10830" xr:uid="{00000000-0005-0000-0000-00008D1C0000}"/>
    <cellStyle name="Monétaire 4 13 3 15" xfId="1596" xr:uid="{00000000-0005-0000-0000-00008E1C0000}"/>
    <cellStyle name="Monétaire 4 13 3 2" xfId="2304" xr:uid="{00000000-0005-0000-0000-00008F1C0000}"/>
    <cellStyle name="Monétaire 4 13 3 3" xfId="3004" xr:uid="{00000000-0005-0000-0000-0000901C0000}"/>
    <cellStyle name="Monétaire 4 13 3 4" xfId="3704" xr:uid="{00000000-0005-0000-0000-0000911C0000}"/>
    <cellStyle name="Monétaire 4 13 3 5" xfId="4404" xr:uid="{00000000-0005-0000-0000-0000921C0000}"/>
    <cellStyle name="Monétaire 4 13 3 6" xfId="5118" xr:uid="{00000000-0005-0000-0000-0000931C0000}"/>
    <cellStyle name="Monétaire 4 13 3 7" xfId="5832" xr:uid="{00000000-0005-0000-0000-0000941C0000}"/>
    <cellStyle name="Monétaire 4 13 3 8" xfId="6546" xr:uid="{00000000-0005-0000-0000-0000951C0000}"/>
    <cellStyle name="Monétaire 4 13 3 9" xfId="7260" xr:uid="{00000000-0005-0000-0000-0000961C0000}"/>
    <cellStyle name="Monétaire 4 13 4" xfId="1407" xr:uid="{00000000-0005-0000-0000-0000971C0000}"/>
    <cellStyle name="Monétaire 4 13 5" xfId="2115" xr:uid="{00000000-0005-0000-0000-0000981C0000}"/>
    <cellStyle name="Monétaire 4 13 6" xfId="2815" xr:uid="{00000000-0005-0000-0000-0000991C0000}"/>
    <cellStyle name="Monétaire 4 13 7" xfId="3515" xr:uid="{00000000-0005-0000-0000-00009A1C0000}"/>
    <cellStyle name="Monétaire 4 13 8" xfId="4215" xr:uid="{00000000-0005-0000-0000-00009B1C0000}"/>
    <cellStyle name="Monétaire 4 13 9" xfId="4929" xr:uid="{00000000-0005-0000-0000-00009C1C0000}"/>
    <cellStyle name="Monétaire 4 14" xfId="117" xr:uid="{00000000-0005-0000-0000-00009D1C0000}"/>
    <cellStyle name="Monétaire 4 14 10" xfId="6365" xr:uid="{00000000-0005-0000-0000-00009E1C0000}"/>
    <cellStyle name="Monétaire 4 14 11" xfId="7079" xr:uid="{00000000-0005-0000-0000-00009F1C0000}"/>
    <cellStyle name="Monétaire 4 14 12" xfId="7793" xr:uid="{00000000-0005-0000-0000-0000A01C0000}"/>
    <cellStyle name="Monétaire 4 14 13" xfId="8507" xr:uid="{00000000-0005-0000-0000-0000A11C0000}"/>
    <cellStyle name="Monétaire 4 14 14" xfId="9221" xr:uid="{00000000-0005-0000-0000-0000A21C0000}"/>
    <cellStyle name="Monétaire 4 14 15" xfId="9935" xr:uid="{00000000-0005-0000-0000-0000A31C0000}"/>
    <cellStyle name="Monétaire 4 14 16" xfId="10649" xr:uid="{00000000-0005-0000-0000-0000A41C0000}"/>
    <cellStyle name="Monétaire 4 14 17" xfId="996" xr:uid="{00000000-0005-0000-0000-0000A51C0000}"/>
    <cellStyle name="Monétaire 4 14 2" xfId="398" xr:uid="{00000000-0005-0000-0000-0000A61C0000}"/>
    <cellStyle name="Monétaire 4 14 2 10" xfId="8074" xr:uid="{00000000-0005-0000-0000-0000A71C0000}"/>
    <cellStyle name="Monétaire 4 14 2 11" xfId="8788" xr:uid="{00000000-0005-0000-0000-0000A81C0000}"/>
    <cellStyle name="Monétaire 4 14 2 12" xfId="9502" xr:uid="{00000000-0005-0000-0000-0000A91C0000}"/>
    <cellStyle name="Monétaire 4 14 2 13" xfId="10216" xr:uid="{00000000-0005-0000-0000-0000AA1C0000}"/>
    <cellStyle name="Monétaire 4 14 2 14" xfId="10930" xr:uid="{00000000-0005-0000-0000-0000AB1C0000}"/>
    <cellStyle name="Monétaire 4 14 2 15" xfId="1696" xr:uid="{00000000-0005-0000-0000-0000AC1C0000}"/>
    <cellStyle name="Monétaire 4 14 2 2" xfId="2404" xr:uid="{00000000-0005-0000-0000-0000AD1C0000}"/>
    <cellStyle name="Monétaire 4 14 2 3" xfId="3104" xr:uid="{00000000-0005-0000-0000-0000AE1C0000}"/>
    <cellStyle name="Monétaire 4 14 2 4" xfId="3804" xr:uid="{00000000-0005-0000-0000-0000AF1C0000}"/>
    <cellStyle name="Monétaire 4 14 2 5" xfId="4504" xr:uid="{00000000-0005-0000-0000-0000B01C0000}"/>
    <cellStyle name="Monétaire 4 14 2 6" xfId="5218" xr:uid="{00000000-0005-0000-0000-0000B11C0000}"/>
    <cellStyle name="Monétaire 4 14 2 7" xfId="5932" xr:uid="{00000000-0005-0000-0000-0000B21C0000}"/>
    <cellStyle name="Monétaire 4 14 2 8" xfId="6646" xr:uid="{00000000-0005-0000-0000-0000B31C0000}"/>
    <cellStyle name="Monétaire 4 14 2 9" xfId="7360" xr:uid="{00000000-0005-0000-0000-0000B41C0000}"/>
    <cellStyle name="Monétaire 4 14 3" xfId="1415" xr:uid="{00000000-0005-0000-0000-0000B51C0000}"/>
    <cellStyle name="Monétaire 4 14 4" xfId="2123" xr:uid="{00000000-0005-0000-0000-0000B61C0000}"/>
    <cellStyle name="Monétaire 4 14 5" xfId="2823" xr:uid="{00000000-0005-0000-0000-0000B71C0000}"/>
    <cellStyle name="Monétaire 4 14 6" xfId="3523" xr:uid="{00000000-0005-0000-0000-0000B81C0000}"/>
    <cellStyle name="Monétaire 4 14 7" xfId="4223" xr:uid="{00000000-0005-0000-0000-0000B91C0000}"/>
    <cellStyle name="Monétaire 4 14 8" xfId="4937" xr:uid="{00000000-0005-0000-0000-0000BA1C0000}"/>
    <cellStyle name="Monétaire 4 14 9" xfId="5651" xr:uid="{00000000-0005-0000-0000-0000BB1C0000}"/>
    <cellStyle name="Monétaire 4 15" xfId="498" xr:uid="{00000000-0005-0000-0000-0000BC1C0000}"/>
    <cellStyle name="Monétaire 4 15 10" xfId="7460" xr:uid="{00000000-0005-0000-0000-0000BD1C0000}"/>
    <cellStyle name="Monétaire 4 15 11" xfId="8174" xr:uid="{00000000-0005-0000-0000-0000BE1C0000}"/>
    <cellStyle name="Monétaire 4 15 12" xfId="8888" xr:uid="{00000000-0005-0000-0000-0000BF1C0000}"/>
    <cellStyle name="Monétaire 4 15 13" xfId="9602" xr:uid="{00000000-0005-0000-0000-0000C01C0000}"/>
    <cellStyle name="Monétaire 4 15 14" xfId="10316" xr:uid="{00000000-0005-0000-0000-0000C11C0000}"/>
    <cellStyle name="Monétaire 4 15 15" xfId="11030" xr:uid="{00000000-0005-0000-0000-0000C21C0000}"/>
    <cellStyle name="Monétaire 4 15 16" xfId="1096" xr:uid="{00000000-0005-0000-0000-0000C31C0000}"/>
    <cellStyle name="Monétaire 4 15 2" xfId="1796" xr:uid="{00000000-0005-0000-0000-0000C41C0000}"/>
    <cellStyle name="Monétaire 4 15 3" xfId="2504" xr:uid="{00000000-0005-0000-0000-0000C51C0000}"/>
    <cellStyle name="Monétaire 4 15 4" xfId="3204" xr:uid="{00000000-0005-0000-0000-0000C61C0000}"/>
    <cellStyle name="Monétaire 4 15 5" xfId="3904" xr:uid="{00000000-0005-0000-0000-0000C71C0000}"/>
    <cellStyle name="Monétaire 4 15 6" xfId="4604" xr:uid="{00000000-0005-0000-0000-0000C81C0000}"/>
    <cellStyle name="Monétaire 4 15 7" xfId="5318" xr:uid="{00000000-0005-0000-0000-0000C91C0000}"/>
    <cellStyle name="Monétaire 4 15 8" xfId="6032" xr:uid="{00000000-0005-0000-0000-0000CA1C0000}"/>
    <cellStyle name="Monétaire 4 15 9" xfId="6746" xr:uid="{00000000-0005-0000-0000-0000CB1C0000}"/>
    <cellStyle name="Monétaire 4 16" xfId="598" xr:uid="{00000000-0005-0000-0000-0000CC1C0000}"/>
    <cellStyle name="Monétaire 4 16 10" xfId="7560" xr:uid="{00000000-0005-0000-0000-0000CD1C0000}"/>
    <cellStyle name="Monétaire 4 16 11" xfId="8274" xr:uid="{00000000-0005-0000-0000-0000CE1C0000}"/>
    <cellStyle name="Monétaire 4 16 12" xfId="8988" xr:uid="{00000000-0005-0000-0000-0000CF1C0000}"/>
    <cellStyle name="Monétaire 4 16 13" xfId="9702" xr:uid="{00000000-0005-0000-0000-0000D01C0000}"/>
    <cellStyle name="Monétaire 4 16 14" xfId="10416" xr:uid="{00000000-0005-0000-0000-0000D11C0000}"/>
    <cellStyle name="Monétaire 4 16 15" xfId="11130" xr:uid="{00000000-0005-0000-0000-0000D21C0000}"/>
    <cellStyle name="Monétaire 4 16 16" xfId="1196" xr:uid="{00000000-0005-0000-0000-0000D31C0000}"/>
    <cellStyle name="Monétaire 4 16 2" xfId="1896" xr:uid="{00000000-0005-0000-0000-0000D41C0000}"/>
    <cellStyle name="Monétaire 4 16 3" xfId="2604" xr:uid="{00000000-0005-0000-0000-0000D51C0000}"/>
    <cellStyle name="Monétaire 4 16 4" xfId="3304" xr:uid="{00000000-0005-0000-0000-0000D61C0000}"/>
    <cellStyle name="Monétaire 4 16 5" xfId="4004" xr:uid="{00000000-0005-0000-0000-0000D71C0000}"/>
    <cellStyle name="Monétaire 4 16 6" xfId="4704" xr:uid="{00000000-0005-0000-0000-0000D81C0000}"/>
    <cellStyle name="Monétaire 4 16 7" xfId="5418" xr:uid="{00000000-0005-0000-0000-0000D91C0000}"/>
    <cellStyle name="Monétaire 4 16 8" xfId="6132" xr:uid="{00000000-0005-0000-0000-0000DA1C0000}"/>
    <cellStyle name="Monétaire 4 16 9" xfId="6846" xr:uid="{00000000-0005-0000-0000-0000DB1C0000}"/>
    <cellStyle name="Monétaire 4 17" xfId="122" xr:uid="{00000000-0005-0000-0000-0000DC1C0000}"/>
    <cellStyle name="Monétaire 4 17 10" xfId="7798" xr:uid="{00000000-0005-0000-0000-0000DD1C0000}"/>
    <cellStyle name="Monétaire 4 17 11" xfId="8512" xr:uid="{00000000-0005-0000-0000-0000DE1C0000}"/>
    <cellStyle name="Monétaire 4 17 12" xfId="9226" xr:uid="{00000000-0005-0000-0000-0000DF1C0000}"/>
    <cellStyle name="Monétaire 4 17 13" xfId="9940" xr:uid="{00000000-0005-0000-0000-0000E01C0000}"/>
    <cellStyle name="Monétaire 4 17 14" xfId="10654" xr:uid="{00000000-0005-0000-0000-0000E11C0000}"/>
    <cellStyle name="Monétaire 4 17 15" xfId="1420" xr:uid="{00000000-0005-0000-0000-0000E21C0000}"/>
    <cellStyle name="Monétaire 4 17 2" xfId="2128" xr:uid="{00000000-0005-0000-0000-0000E31C0000}"/>
    <cellStyle name="Monétaire 4 17 3" xfId="2828" xr:uid="{00000000-0005-0000-0000-0000E41C0000}"/>
    <cellStyle name="Monétaire 4 17 4" xfId="3528" xr:uid="{00000000-0005-0000-0000-0000E51C0000}"/>
    <cellStyle name="Monétaire 4 17 5" xfId="4228" xr:uid="{00000000-0005-0000-0000-0000E61C0000}"/>
    <cellStyle name="Monétaire 4 17 6" xfId="4942" xr:uid="{00000000-0005-0000-0000-0000E71C0000}"/>
    <cellStyle name="Monétaire 4 17 7" xfId="5656" xr:uid="{00000000-0005-0000-0000-0000E81C0000}"/>
    <cellStyle name="Monétaire 4 17 8" xfId="6370" xr:uid="{00000000-0005-0000-0000-0000E91C0000}"/>
    <cellStyle name="Monétaire 4 17 9" xfId="7084" xr:uid="{00000000-0005-0000-0000-0000EA1C0000}"/>
    <cellStyle name="Monétaire 4 18" xfId="706" xr:uid="{00000000-0005-0000-0000-0000EB1C0000}"/>
    <cellStyle name="Monétaire 4 18 10" xfId="10524" xr:uid="{00000000-0005-0000-0000-0000EC1C0000}"/>
    <cellStyle name="Monétaire 4 18 11" xfId="11238" xr:uid="{00000000-0005-0000-0000-0000ED1C0000}"/>
    <cellStyle name="Monétaire 4 18 12" xfId="1304" xr:uid="{00000000-0005-0000-0000-0000EE1C0000}"/>
    <cellStyle name="Monétaire 4 18 2" xfId="4812" xr:uid="{00000000-0005-0000-0000-0000EF1C0000}"/>
    <cellStyle name="Monétaire 4 18 3" xfId="5526" xr:uid="{00000000-0005-0000-0000-0000F01C0000}"/>
    <cellStyle name="Monétaire 4 18 4" xfId="6240" xr:uid="{00000000-0005-0000-0000-0000F11C0000}"/>
    <cellStyle name="Monétaire 4 18 5" xfId="6954" xr:uid="{00000000-0005-0000-0000-0000F21C0000}"/>
    <cellStyle name="Monétaire 4 18 6" xfId="7668" xr:uid="{00000000-0005-0000-0000-0000F31C0000}"/>
    <cellStyle name="Monétaire 4 18 7" xfId="8382" xr:uid="{00000000-0005-0000-0000-0000F41C0000}"/>
    <cellStyle name="Monétaire 4 18 8" xfId="9096" xr:uid="{00000000-0005-0000-0000-0000F51C0000}"/>
    <cellStyle name="Monétaire 4 18 9" xfId="9810" xr:uid="{00000000-0005-0000-0000-0000F61C0000}"/>
    <cellStyle name="Monétaire 4 19" xfId="2007" xr:uid="{00000000-0005-0000-0000-0000F71C0000}"/>
    <cellStyle name="Monétaire 4 2" xfId="13" xr:uid="{00000000-0005-0000-0000-0000F81C0000}"/>
    <cellStyle name="Monétaire 4 2 10" xfId="605" xr:uid="{00000000-0005-0000-0000-0000F91C0000}"/>
    <cellStyle name="Monétaire 4 2 10 10" xfId="7567" xr:uid="{00000000-0005-0000-0000-0000FA1C0000}"/>
    <cellStyle name="Monétaire 4 2 10 11" xfId="8281" xr:uid="{00000000-0005-0000-0000-0000FB1C0000}"/>
    <cellStyle name="Monétaire 4 2 10 12" xfId="8995" xr:uid="{00000000-0005-0000-0000-0000FC1C0000}"/>
    <cellStyle name="Monétaire 4 2 10 13" xfId="9709" xr:uid="{00000000-0005-0000-0000-0000FD1C0000}"/>
    <cellStyle name="Monétaire 4 2 10 14" xfId="10423" xr:uid="{00000000-0005-0000-0000-0000FE1C0000}"/>
    <cellStyle name="Monétaire 4 2 10 15" xfId="11137" xr:uid="{00000000-0005-0000-0000-0000FF1C0000}"/>
    <cellStyle name="Monétaire 4 2 10 16" xfId="1203" xr:uid="{00000000-0005-0000-0000-0000001D0000}"/>
    <cellStyle name="Monétaire 4 2 10 2" xfId="1903" xr:uid="{00000000-0005-0000-0000-0000011D0000}"/>
    <cellStyle name="Monétaire 4 2 10 3" xfId="2611" xr:uid="{00000000-0005-0000-0000-0000021D0000}"/>
    <cellStyle name="Monétaire 4 2 10 4" xfId="3311" xr:uid="{00000000-0005-0000-0000-0000031D0000}"/>
    <cellStyle name="Monétaire 4 2 10 5" xfId="4011" xr:uid="{00000000-0005-0000-0000-0000041D0000}"/>
    <cellStyle name="Monétaire 4 2 10 6" xfId="4711" xr:uid="{00000000-0005-0000-0000-0000051D0000}"/>
    <cellStyle name="Monétaire 4 2 10 7" xfId="5425" xr:uid="{00000000-0005-0000-0000-0000061D0000}"/>
    <cellStyle name="Monétaire 4 2 10 8" xfId="6139" xr:uid="{00000000-0005-0000-0000-0000071D0000}"/>
    <cellStyle name="Monétaire 4 2 10 9" xfId="6853" xr:uid="{00000000-0005-0000-0000-0000081D0000}"/>
    <cellStyle name="Monétaire 4 2 11" xfId="129" xr:uid="{00000000-0005-0000-0000-0000091D0000}"/>
    <cellStyle name="Monétaire 4 2 11 10" xfId="7805" xr:uid="{00000000-0005-0000-0000-00000A1D0000}"/>
    <cellStyle name="Monétaire 4 2 11 11" xfId="8519" xr:uid="{00000000-0005-0000-0000-00000B1D0000}"/>
    <cellStyle name="Monétaire 4 2 11 12" xfId="9233" xr:uid="{00000000-0005-0000-0000-00000C1D0000}"/>
    <cellStyle name="Monétaire 4 2 11 13" xfId="9947" xr:uid="{00000000-0005-0000-0000-00000D1D0000}"/>
    <cellStyle name="Monétaire 4 2 11 14" xfId="10661" xr:uid="{00000000-0005-0000-0000-00000E1D0000}"/>
    <cellStyle name="Monétaire 4 2 11 15" xfId="1427" xr:uid="{00000000-0005-0000-0000-00000F1D0000}"/>
    <cellStyle name="Monétaire 4 2 11 2" xfId="2135" xr:uid="{00000000-0005-0000-0000-0000101D0000}"/>
    <cellStyle name="Monétaire 4 2 11 3" xfId="2835" xr:uid="{00000000-0005-0000-0000-0000111D0000}"/>
    <cellStyle name="Monétaire 4 2 11 4" xfId="3535" xr:uid="{00000000-0005-0000-0000-0000121D0000}"/>
    <cellStyle name="Monétaire 4 2 11 5" xfId="4235" xr:uid="{00000000-0005-0000-0000-0000131D0000}"/>
    <cellStyle name="Monétaire 4 2 11 6" xfId="4949" xr:uid="{00000000-0005-0000-0000-0000141D0000}"/>
    <cellStyle name="Monétaire 4 2 11 7" xfId="5663" xr:uid="{00000000-0005-0000-0000-0000151D0000}"/>
    <cellStyle name="Monétaire 4 2 11 8" xfId="6377" xr:uid="{00000000-0005-0000-0000-0000161D0000}"/>
    <cellStyle name="Monétaire 4 2 11 9" xfId="7091" xr:uid="{00000000-0005-0000-0000-0000171D0000}"/>
    <cellStyle name="Monétaire 4 2 12" xfId="712" xr:uid="{00000000-0005-0000-0000-0000181D0000}"/>
    <cellStyle name="Monétaire 4 2 12 10" xfId="10530" xr:uid="{00000000-0005-0000-0000-0000191D0000}"/>
    <cellStyle name="Monétaire 4 2 12 11" xfId="11244" xr:uid="{00000000-0005-0000-0000-00001A1D0000}"/>
    <cellStyle name="Monétaire 4 2 12 12" xfId="1311" xr:uid="{00000000-0005-0000-0000-00001B1D0000}"/>
    <cellStyle name="Monétaire 4 2 12 2" xfId="4818" xr:uid="{00000000-0005-0000-0000-00001C1D0000}"/>
    <cellStyle name="Monétaire 4 2 12 3" xfId="5532" xr:uid="{00000000-0005-0000-0000-00001D1D0000}"/>
    <cellStyle name="Monétaire 4 2 12 4" xfId="6246" xr:uid="{00000000-0005-0000-0000-00001E1D0000}"/>
    <cellStyle name="Monétaire 4 2 12 5" xfId="6960" xr:uid="{00000000-0005-0000-0000-00001F1D0000}"/>
    <cellStyle name="Monétaire 4 2 12 6" xfId="7674" xr:uid="{00000000-0005-0000-0000-0000201D0000}"/>
    <cellStyle name="Monétaire 4 2 12 7" xfId="8388" xr:uid="{00000000-0005-0000-0000-0000211D0000}"/>
    <cellStyle name="Monétaire 4 2 12 8" xfId="9102" xr:uid="{00000000-0005-0000-0000-0000221D0000}"/>
    <cellStyle name="Monétaire 4 2 12 9" xfId="9816" xr:uid="{00000000-0005-0000-0000-0000231D0000}"/>
    <cellStyle name="Monétaire 4 2 13" xfId="2011" xr:uid="{00000000-0005-0000-0000-0000241D0000}"/>
    <cellStyle name="Monétaire 4 2 14" xfId="2019" xr:uid="{00000000-0005-0000-0000-0000251D0000}"/>
    <cellStyle name="Monétaire 4 2 15" xfId="2719" xr:uid="{00000000-0005-0000-0000-0000261D0000}"/>
    <cellStyle name="Monétaire 4 2 16" xfId="3419" xr:uid="{00000000-0005-0000-0000-0000271D0000}"/>
    <cellStyle name="Monétaire 4 2 17" xfId="4119" xr:uid="{00000000-0005-0000-0000-0000281D0000}"/>
    <cellStyle name="Monétaire 4 2 18" xfId="4833" xr:uid="{00000000-0005-0000-0000-0000291D0000}"/>
    <cellStyle name="Monétaire 4 2 19" xfId="5547" xr:uid="{00000000-0005-0000-0000-00002A1D0000}"/>
    <cellStyle name="Monétaire 4 2 2" xfId="45" xr:uid="{00000000-0005-0000-0000-00002B1D0000}"/>
    <cellStyle name="Monétaire 4 2 2 10" xfId="2751" xr:uid="{00000000-0005-0000-0000-00002C1D0000}"/>
    <cellStyle name="Monétaire 4 2 2 11" xfId="3451" xr:uid="{00000000-0005-0000-0000-00002D1D0000}"/>
    <cellStyle name="Monétaire 4 2 2 12" xfId="4151" xr:uid="{00000000-0005-0000-0000-00002E1D0000}"/>
    <cellStyle name="Monétaire 4 2 2 13" xfId="4865" xr:uid="{00000000-0005-0000-0000-00002F1D0000}"/>
    <cellStyle name="Monétaire 4 2 2 14" xfId="5579" xr:uid="{00000000-0005-0000-0000-0000301D0000}"/>
    <cellStyle name="Monétaire 4 2 2 15" xfId="6293" xr:uid="{00000000-0005-0000-0000-0000311D0000}"/>
    <cellStyle name="Monétaire 4 2 2 16" xfId="7007" xr:uid="{00000000-0005-0000-0000-0000321D0000}"/>
    <cellStyle name="Monétaire 4 2 2 17" xfId="7721" xr:uid="{00000000-0005-0000-0000-0000331D0000}"/>
    <cellStyle name="Monétaire 4 2 2 18" xfId="8435" xr:uid="{00000000-0005-0000-0000-0000341D0000}"/>
    <cellStyle name="Monétaire 4 2 2 19" xfId="9149" xr:uid="{00000000-0005-0000-0000-0000351D0000}"/>
    <cellStyle name="Monétaire 4 2 2 2" xfId="245" xr:uid="{00000000-0005-0000-0000-0000361D0000}"/>
    <cellStyle name="Monétaire 4 2 2 2 10" xfId="7207" xr:uid="{00000000-0005-0000-0000-0000371D0000}"/>
    <cellStyle name="Monétaire 4 2 2 2 11" xfId="7921" xr:uid="{00000000-0005-0000-0000-0000381D0000}"/>
    <cellStyle name="Monétaire 4 2 2 2 12" xfId="8635" xr:uid="{00000000-0005-0000-0000-0000391D0000}"/>
    <cellStyle name="Monétaire 4 2 2 2 13" xfId="9349" xr:uid="{00000000-0005-0000-0000-00003A1D0000}"/>
    <cellStyle name="Monétaire 4 2 2 2 14" xfId="10063" xr:uid="{00000000-0005-0000-0000-00003B1D0000}"/>
    <cellStyle name="Monétaire 4 2 2 2 15" xfId="10777" xr:uid="{00000000-0005-0000-0000-00003C1D0000}"/>
    <cellStyle name="Monétaire 4 2 2 2 16" xfId="843" xr:uid="{00000000-0005-0000-0000-00003D1D0000}"/>
    <cellStyle name="Monétaire 4 2 2 2 2" xfId="1543" xr:uid="{00000000-0005-0000-0000-00003E1D0000}"/>
    <cellStyle name="Monétaire 4 2 2 2 3" xfId="2251" xr:uid="{00000000-0005-0000-0000-00003F1D0000}"/>
    <cellStyle name="Monétaire 4 2 2 2 4" xfId="2951" xr:uid="{00000000-0005-0000-0000-0000401D0000}"/>
    <cellStyle name="Monétaire 4 2 2 2 5" xfId="3651" xr:uid="{00000000-0005-0000-0000-0000411D0000}"/>
    <cellStyle name="Monétaire 4 2 2 2 6" xfId="4351" xr:uid="{00000000-0005-0000-0000-0000421D0000}"/>
    <cellStyle name="Monétaire 4 2 2 2 7" xfId="5065" xr:uid="{00000000-0005-0000-0000-0000431D0000}"/>
    <cellStyle name="Monétaire 4 2 2 2 8" xfId="5779" xr:uid="{00000000-0005-0000-0000-0000441D0000}"/>
    <cellStyle name="Monétaire 4 2 2 2 9" xfId="6493" xr:uid="{00000000-0005-0000-0000-0000451D0000}"/>
    <cellStyle name="Monétaire 4 2 2 20" xfId="9863" xr:uid="{00000000-0005-0000-0000-0000461D0000}"/>
    <cellStyle name="Monétaire 4 2 2 21" xfId="10577" xr:uid="{00000000-0005-0000-0000-0000471D0000}"/>
    <cellStyle name="Monétaire 4 2 2 22" xfId="759" xr:uid="{00000000-0005-0000-0000-0000481D0000}"/>
    <cellStyle name="Monétaire 4 2 2 3" xfId="337" xr:uid="{00000000-0005-0000-0000-0000491D0000}"/>
    <cellStyle name="Monétaire 4 2 2 3 10" xfId="7299" xr:uid="{00000000-0005-0000-0000-00004A1D0000}"/>
    <cellStyle name="Monétaire 4 2 2 3 11" xfId="8013" xr:uid="{00000000-0005-0000-0000-00004B1D0000}"/>
    <cellStyle name="Monétaire 4 2 2 3 12" xfId="8727" xr:uid="{00000000-0005-0000-0000-00004C1D0000}"/>
    <cellStyle name="Monétaire 4 2 2 3 13" xfId="9441" xr:uid="{00000000-0005-0000-0000-00004D1D0000}"/>
    <cellStyle name="Monétaire 4 2 2 3 14" xfId="10155" xr:uid="{00000000-0005-0000-0000-00004E1D0000}"/>
    <cellStyle name="Monétaire 4 2 2 3 15" xfId="10869" xr:uid="{00000000-0005-0000-0000-00004F1D0000}"/>
    <cellStyle name="Monétaire 4 2 2 3 16" xfId="935" xr:uid="{00000000-0005-0000-0000-0000501D0000}"/>
    <cellStyle name="Monétaire 4 2 2 3 2" xfId="1635" xr:uid="{00000000-0005-0000-0000-0000511D0000}"/>
    <cellStyle name="Monétaire 4 2 2 3 3" xfId="2343" xr:uid="{00000000-0005-0000-0000-0000521D0000}"/>
    <cellStyle name="Monétaire 4 2 2 3 4" xfId="3043" xr:uid="{00000000-0005-0000-0000-0000531D0000}"/>
    <cellStyle name="Monétaire 4 2 2 3 5" xfId="3743" xr:uid="{00000000-0005-0000-0000-0000541D0000}"/>
    <cellStyle name="Monétaire 4 2 2 3 6" xfId="4443" xr:uid="{00000000-0005-0000-0000-0000551D0000}"/>
    <cellStyle name="Monétaire 4 2 2 3 7" xfId="5157" xr:uid="{00000000-0005-0000-0000-0000561D0000}"/>
    <cellStyle name="Monétaire 4 2 2 3 8" xfId="5871" xr:uid="{00000000-0005-0000-0000-0000571D0000}"/>
    <cellStyle name="Monétaire 4 2 2 3 9" xfId="6585" xr:uid="{00000000-0005-0000-0000-0000581D0000}"/>
    <cellStyle name="Monétaire 4 2 2 4" xfId="437" xr:uid="{00000000-0005-0000-0000-0000591D0000}"/>
    <cellStyle name="Monétaire 4 2 2 4 10" xfId="7399" xr:uid="{00000000-0005-0000-0000-00005A1D0000}"/>
    <cellStyle name="Monétaire 4 2 2 4 11" xfId="8113" xr:uid="{00000000-0005-0000-0000-00005B1D0000}"/>
    <cellStyle name="Monétaire 4 2 2 4 12" xfId="8827" xr:uid="{00000000-0005-0000-0000-00005C1D0000}"/>
    <cellStyle name="Monétaire 4 2 2 4 13" xfId="9541" xr:uid="{00000000-0005-0000-0000-00005D1D0000}"/>
    <cellStyle name="Monétaire 4 2 2 4 14" xfId="10255" xr:uid="{00000000-0005-0000-0000-00005E1D0000}"/>
    <cellStyle name="Monétaire 4 2 2 4 15" xfId="10969" xr:uid="{00000000-0005-0000-0000-00005F1D0000}"/>
    <cellStyle name="Monétaire 4 2 2 4 16" xfId="1035" xr:uid="{00000000-0005-0000-0000-0000601D0000}"/>
    <cellStyle name="Monétaire 4 2 2 4 2" xfId="1735" xr:uid="{00000000-0005-0000-0000-0000611D0000}"/>
    <cellStyle name="Monétaire 4 2 2 4 3" xfId="2443" xr:uid="{00000000-0005-0000-0000-0000621D0000}"/>
    <cellStyle name="Monétaire 4 2 2 4 4" xfId="3143" xr:uid="{00000000-0005-0000-0000-0000631D0000}"/>
    <cellStyle name="Monétaire 4 2 2 4 5" xfId="3843" xr:uid="{00000000-0005-0000-0000-0000641D0000}"/>
    <cellStyle name="Monétaire 4 2 2 4 6" xfId="4543" xr:uid="{00000000-0005-0000-0000-0000651D0000}"/>
    <cellStyle name="Monétaire 4 2 2 4 7" xfId="5257" xr:uid="{00000000-0005-0000-0000-0000661D0000}"/>
    <cellStyle name="Monétaire 4 2 2 4 8" xfId="5971" xr:uid="{00000000-0005-0000-0000-0000671D0000}"/>
    <cellStyle name="Monétaire 4 2 2 4 9" xfId="6685" xr:uid="{00000000-0005-0000-0000-0000681D0000}"/>
    <cellStyle name="Monétaire 4 2 2 5" xfId="537" xr:uid="{00000000-0005-0000-0000-0000691D0000}"/>
    <cellStyle name="Monétaire 4 2 2 5 10" xfId="7499" xr:uid="{00000000-0005-0000-0000-00006A1D0000}"/>
    <cellStyle name="Monétaire 4 2 2 5 11" xfId="8213" xr:uid="{00000000-0005-0000-0000-00006B1D0000}"/>
    <cellStyle name="Monétaire 4 2 2 5 12" xfId="8927" xr:uid="{00000000-0005-0000-0000-00006C1D0000}"/>
    <cellStyle name="Monétaire 4 2 2 5 13" xfId="9641" xr:uid="{00000000-0005-0000-0000-00006D1D0000}"/>
    <cellStyle name="Monétaire 4 2 2 5 14" xfId="10355" xr:uid="{00000000-0005-0000-0000-00006E1D0000}"/>
    <cellStyle name="Monétaire 4 2 2 5 15" xfId="11069" xr:uid="{00000000-0005-0000-0000-00006F1D0000}"/>
    <cellStyle name="Monétaire 4 2 2 5 16" xfId="1135" xr:uid="{00000000-0005-0000-0000-0000701D0000}"/>
    <cellStyle name="Monétaire 4 2 2 5 2" xfId="1835" xr:uid="{00000000-0005-0000-0000-0000711D0000}"/>
    <cellStyle name="Monétaire 4 2 2 5 3" xfId="2543" xr:uid="{00000000-0005-0000-0000-0000721D0000}"/>
    <cellStyle name="Monétaire 4 2 2 5 4" xfId="3243" xr:uid="{00000000-0005-0000-0000-0000731D0000}"/>
    <cellStyle name="Monétaire 4 2 2 5 5" xfId="3943" xr:uid="{00000000-0005-0000-0000-0000741D0000}"/>
    <cellStyle name="Monétaire 4 2 2 5 6" xfId="4643" xr:uid="{00000000-0005-0000-0000-0000751D0000}"/>
    <cellStyle name="Monétaire 4 2 2 5 7" xfId="5357" xr:uid="{00000000-0005-0000-0000-0000761D0000}"/>
    <cellStyle name="Monétaire 4 2 2 5 8" xfId="6071" xr:uid="{00000000-0005-0000-0000-0000771D0000}"/>
    <cellStyle name="Monétaire 4 2 2 5 9" xfId="6785" xr:uid="{00000000-0005-0000-0000-0000781D0000}"/>
    <cellStyle name="Monétaire 4 2 2 6" xfId="637" xr:uid="{00000000-0005-0000-0000-0000791D0000}"/>
    <cellStyle name="Monétaire 4 2 2 6 10" xfId="7599" xr:uid="{00000000-0005-0000-0000-00007A1D0000}"/>
    <cellStyle name="Monétaire 4 2 2 6 11" xfId="8313" xr:uid="{00000000-0005-0000-0000-00007B1D0000}"/>
    <cellStyle name="Monétaire 4 2 2 6 12" xfId="9027" xr:uid="{00000000-0005-0000-0000-00007C1D0000}"/>
    <cellStyle name="Monétaire 4 2 2 6 13" xfId="9741" xr:uid="{00000000-0005-0000-0000-00007D1D0000}"/>
    <cellStyle name="Monétaire 4 2 2 6 14" xfId="10455" xr:uid="{00000000-0005-0000-0000-00007E1D0000}"/>
    <cellStyle name="Monétaire 4 2 2 6 15" xfId="11169" xr:uid="{00000000-0005-0000-0000-00007F1D0000}"/>
    <cellStyle name="Monétaire 4 2 2 6 16" xfId="1235" xr:uid="{00000000-0005-0000-0000-0000801D0000}"/>
    <cellStyle name="Monétaire 4 2 2 6 2" xfId="1935" xr:uid="{00000000-0005-0000-0000-0000811D0000}"/>
    <cellStyle name="Monétaire 4 2 2 6 3" xfId="2643" xr:uid="{00000000-0005-0000-0000-0000821D0000}"/>
    <cellStyle name="Monétaire 4 2 2 6 4" xfId="3343" xr:uid="{00000000-0005-0000-0000-0000831D0000}"/>
    <cellStyle name="Monétaire 4 2 2 6 5" xfId="4043" xr:uid="{00000000-0005-0000-0000-0000841D0000}"/>
    <cellStyle name="Monétaire 4 2 2 6 6" xfId="4743" xr:uid="{00000000-0005-0000-0000-0000851D0000}"/>
    <cellStyle name="Monétaire 4 2 2 6 7" xfId="5457" xr:uid="{00000000-0005-0000-0000-0000861D0000}"/>
    <cellStyle name="Monétaire 4 2 2 6 8" xfId="6171" xr:uid="{00000000-0005-0000-0000-0000871D0000}"/>
    <cellStyle name="Monétaire 4 2 2 6 9" xfId="6885" xr:uid="{00000000-0005-0000-0000-0000881D0000}"/>
    <cellStyle name="Monétaire 4 2 2 7" xfId="161" xr:uid="{00000000-0005-0000-0000-0000891D0000}"/>
    <cellStyle name="Monétaire 4 2 2 7 10" xfId="7837" xr:uid="{00000000-0005-0000-0000-00008A1D0000}"/>
    <cellStyle name="Monétaire 4 2 2 7 11" xfId="8551" xr:uid="{00000000-0005-0000-0000-00008B1D0000}"/>
    <cellStyle name="Monétaire 4 2 2 7 12" xfId="9265" xr:uid="{00000000-0005-0000-0000-00008C1D0000}"/>
    <cellStyle name="Monétaire 4 2 2 7 13" xfId="9979" xr:uid="{00000000-0005-0000-0000-00008D1D0000}"/>
    <cellStyle name="Monétaire 4 2 2 7 14" xfId="10693" xr:uid="{00000000-0005-0000-0000-00008E1D0000}"/>
    <cellStyle name="Monétaire 4 2 2 7 15" xfId="1459" xr:uid="{00000000-0005-0000-0000-00008F1D0000}"/>
    <cellStyle name="Monétaire 4 2 2 7 2" xfId="2167" xr:uid="{00000000-0005-0000-0000-0000901D0000}"/>
    <cellStyle name="Monétaire 4 2 2 7 3" xfId="2867" xr:uid="{00000000-0005-0000-0000-0000911D0000}"/>
    <cellStyle name="Monétaire 4 2 2 7 4" xfId="3567" xr:uid="{00000000-0005-0000-0000-0000921D0000}"/>
    <cellStyle name="Monétaire 4 2 2 7 5" xfId="4267" xr:uid="{00000000-0005-0000-0000-0000931D0000}"/>
    <cellStyle name="Monétaire 4 2 2 7 6" xfId="4981" xr:uid="{00000000-0005-0000-0000-0000941D0000}"/>
    <cellStyle name="Monétaire 4 2 2 7 7" xfId="5695" xr:uid="{00000000-0005-0000-0000-0000951D0000}"/>
    <cellStyle name="Monétaire 4 2 2 7 8" xfId="6409" xr:uid="{00000000-0005-0000-0000-0000961D0000}"/>
    <cellStyle name="Monétaire 4 2 2 7 9" xfId="7123" xr:uid="{00000000-0005-0000-0000-0000971D0000}"/>
    <cellStyle name="Monétaire 4 2 2 8" xfId="1343" xr:uid="{00000000-0005-0000-0000-0000981D0000}"/>
    <cellStyle name="Monétaire 4 2 2 9" xfId="2051" xr:uid="{00000000-0005-0000-0000-0000991D0000}"/>
    <cellStyle name="Monétaire 4 2 20" xfId="6261" xr:uid="{00000000-0005-0000-0000-00009A1D0000}"/>
    <cellStyle name="Monétaire 4 2 21" xfId="6975" xr:uid="{00000000-0005-0000-0000-00009B1D0000}"/>
    <cellStyle name="Monétaire 4 2 22" xfId="7689" xr:uid="{00000000-0005-0000-0000-00009C1D0000}"/>
    <cellStyle name="Monétaire 4 2 23" xfId="8403" xr:uid="{00000000-0005-0000-0000-00009D1D0000}"/>
    <cellStyle name="Monétaire 4 2 24" xfId="9117" xr:uid="{00000000-0005-0000-0000-00009E1D0000}"/>
    <cellStyle name="Monétaire 4 2 25" xfId="9831" xr:uid="{00000000-0005-0000-0000-00009F1D0000}"/>
    <cellStyle name="Monétaire 4 2 26" xfId="10545" xr:uid="{00000000-0005-0000-0000-0000A01D0000}"/>
    <cellStyle name="Monétaire 4 2 27" xfId="727" xr:uid="{00000000-0005-0000-0000-0000A11D0000}"/>
    <cellStyle name="Monétaire 4 2 3" xfId="59" xr:uid="{00000000-0005-0000-0000-0000A21D0000}"/>
    <cellStyle name="Monétaire 4 2 3 10" xfId="2765" xr:uid="{00000000-0005-0000-0000-0000A31D0000}"/>
    <cellStyle name="Monétaire 4 2 3 11" xfId="3465" xr:uid="{00000000-0005-0000-0000-0000A41D0000}"/>
    <cellStyle name="Monétaire 4 2 3 12" xfId="4165" xr:uid="{00000000-0005-0000-0000-0000A51D0000}"/>
    <cellStyle name="Monétaire 4 2 3 13" xfId="4879" xr:uid="{00000000-0005-0000-0000-0000A61D0000}"/>
    <cellStyle name="Monétaire 4 2 3 14" xfId="5593" xr:uid="{00000000-0005-0000-0000-0000A71D0000}"/>
    <cellStyle name="Monétaire 4 2 3 15" xfId="6307" xr:uid="{00000000-0005-0000-0000-0000A81D0000}"/>
    <cellStyle name="Monétaire 4 2 3 16" xfId="7021" xr:uid="{00000000-0005-0000-0000-0000A91D0000}"/>
    <cellStyle name="Monétaire 4 2 3 17" xfId="7735" xr:uid="{00000000-0005-0000-0000-0000AA1D0000}"/>
    <cellStyle name="Monétaire 4 2 3 18" xfId="8449" xr:uid="{00000000-0005-0000-0000-0000AB1D0000}"/>
    <cellStyle name="Monétaire 4 2 3 19" xfId="9163" xr:uid="{00000000-0005-0000-0000-0000AC1D0000}"/>
    <cellStyle name="Monétaire 4 2 3 2" xfId="259" xr:uid="{00000000-0005-0000-0000-0000AD1D0000}"/>
    <cellStyle name="Monétaire 4 2 3 2 10" xfId="7221" xr:uid="{00000000-0005-0000-0000-0000AE1D0000}"/>
    <cellStyle name="Monétaire 4 2 3 2 11" xfId="7935" xr:uid="{00000000-0005-0000-0000-0000AF1D0000}"/>
    <cellStyle name="Monétaire 4 2 3 2 12" xfId="8649" xr:uid="{00000000-0005-0000-0000-0000B01D0000}"/>
    <cellStyle name="Monétaire 4 2 3 2 13" xfId="9363" xr:uid="{00000000-0005-0000-0000-0000B11D0000}"/>
    <cellStyle name="Monétaire 4 2 3 2 14" xfId="10077" xr:uid="{00000000-0005-0000-0000-0000B21D0000}"/>
    <cellStyle name="Monétaire 4 2 3 2 15" xfId="10791" xr:uid="{00000000-0005-0000-0000-0000B31D0000}"/>
    <cellStyle name="Monétaire 4 2 3 2 16" xfId="857" xr:uid="{00000000-0005-0000-0000-0000B41D0000}"/>
    <cellStyle name="Monétaire 4 2 3 2 2" xfId="1557" xr:uid="{00000000-0005-0000-0000-0000B51D0000}"/>
    <cellStyle name="Monétaire 4 2 3 2 3" xfId="2265" xr:uid="{00000000-0005-0000-0000-0000B61D0000}"/>
    <cellStyle name="Monétaire 4 2 3 2 4" xfId="2965" xr:uid="{00000000-0005-0000-0000-0000B71D0000}"/>
    <cellStyle name="Monétaire 4 2 3 2 5" xfId="3665" xr:uid="{00000000-0005-0000-0000-0000B81D0000}"/>
    <cellStyle name="Monétaire 4 2 3 2 6" xfId="4365" xr:uid="{00000000-0005-0000-0000-0000B91D0000}"/>
    <cellStyle name="Monétaire 4 2 3 2 7" xfId="5079" xr:uid="{00000000-0005-0000-0000-0000BA1D0000}"/>
    <cellStyle name="Monétaire 4 2 3 2 8" xfId="5793" xr:uid="{00000000-0005-0000-0000-0000BB1D0000}"/>
    <cellStyle name="Monétaire 4 2 3 2 9" xfId="6507" xr:uid="{00000000-0005-0000-0000-0000BC1D0000}"/>
    <cellStyle name="Monétaire 4 2 3 20" xfId="9877" xr:uid="{00000000-0005-0000-0000-0000BD1D0000}"/>
    <cellStyle name="Monétaire 4 2 3 21" xfId="10591" xr:uid="{00000000-0005-0000-0000-0000BE1D0000}"/>
    <cellStyle name="Monétaire 4 2 3 22" xfId="773" xr:uid="{00000000-0005-0000-0000-0000BF1D0000}"/>
    <cellStyle name="Monétaire 4 2 3 3" xfId="351" xr:uid="{00000000-0005-0000-0000-0000C01D0000}"/>
    <cellStyle name="Monétaire 4 2 3 3 10" xfId="7313" xr:uid="{00000000-0005-0000-0000-0000C11D0000}"/>
    <cellStyle name="Monétaire 4 2 3 3 11" xfId="8027" xr:uid="{00000000-0005-0000-0000-0000C21D0000}"/>
    <cellStyle name="Monétaire 4 2 3 3 12" xfId="8741" xr:uid="{00000000-0005-0000-0000-0000C31D0000}"/>
    <cellStyle name="Monétaire 4 2 3 3 13" xfId="9455" xr:uid="{00000000-0005-0000-0000-0000C41D0000}"/>
    <cellStyle name="Monétaire 4 2 3 3 14" xfId="10169" xr:uid="{00000000-0005-0000-0000-0000C51D0000}"/>
    <cellStyle name="Monétaire 4 2 3 3 15" xfId="10883" xr:uid="{00000000-0005-0000-0000-0000C61D0000}"/>
    <cellStyle name="Monétaire 4 2 3 3 16" xfId="949" xr:uid="{00000000-0005-0000-0000-0000C71D0000}"/>
    <cellStyle name="Monétaire 4 2 3 3 2" xfId="1649" xr:uid="{00000000-0005-0000-0000-0000C81D0000}"/>
    <cellStyle name="Monétaire 4 2 3 3 3" xfId="2357" xr:uid="{00000000-0005-0000-0000-0000C91D0000}"/>
    <cellStyle name="Monétaire 4 2 3 3 4" xfId="3057" xr:uid="{00000000-0005-0000-0000-0000CA1D0000}"/>
    <cellStyle name="Monétaire 4 2 3 3 5" xfId="3757" xr:uid="{00000000-0005-0000-0000-0000CB1D0000}"/>
    <cellStyle name="Monétaire 4 2 3 3 6" xfId="4457" xr:uid="{00000000-0005-0000-0000-0000CC1D0000}"/>
    <cellStyle name="Monétaire 4 2 3 3 7" xfId="5171" xr:uid="{00000000-0005-0000-0000-0000CD1D0000}"/>
    <cellStyle name="Monétaire 4 2 3 3 8" xfId="5885" xr:uid="{00000000-0005-0000-0000-0000CE1D0000}"/>
    <cellStyle name="Monétaire 4 2 3 3 9" xfId="6599" xr:uid="{00000000-0005-0000-0000-0000CF1D0000}"/>
    <cellStyle name="Monétaire 4 2 3 4" xfId="451" xr:uid="{00000000-0005-0000-0000-0000D01D0000}"/>
    <cellStyle name="Monétaire 4 2 3 4 10" xfId="7413" xr:uid="{00000000-0005-0000-0000-0000D11D0000}"/>
    <cellStyle name="Monétaire 4 2 3 4 11" xfId="8127" xr:uid="{00000000-0005-0000-0000-0000D21D0000}"/>
    <cellStyle name="Monétaire 4 2 3 4 12" xfId="8841" xr:uid="{00000000-0005-0000-0000-0000D31D0000}"/>
    <cellStyle name="Monétaire 4 2 3 4 13" xfId="9555" xr:uid="{00000000-0005-0000-0000-0000D41D0000}"/>
    <cellStyle name="Monétaire 4 2 3 4 14" xfId="10269" xr:uid="{00000000-0005-0000-0000-0000D51D0000}"/>
    <cellStyle name="Monétaire 4 2 3 4 15" xfId="10983" xr:uid="{00000000-0005-0000-0000-0000D61D0000}"/>
    <cellStyle name="Monétaire 4 2 3 4 16" xfId="1049" xr:uid="{00000000-0005-0000-0000-0000D71D0000}"/>
    <cellStyle name="Monétaire 4 2 3 4 2" xfId="1749" xr:uid="{00000000-0005-0000-0000-0000D81D0000}"/>
    <cellStyle name="Monétaire 4 2 3 4 3" xfId="2457" xr:uid="{00000000-0005-0000-0000-0000D91D0000}"/>
    <cellStyle name="Monétaire 4 2 3 4 4" xfId="3157" xr:uid="{00000000-0005-0000-0000-0000DA1D0000}"/>
    <cellStyle name="Monétaire 4 2 3 4 5" xfId="3857" xr:uid="{00000000-0005-0000-0000-0000DB1D0000}"/>
    <cellStyle name="Monétaire 4 2 3 4 6" xfId="4557" xr:uid="{00000000-0005-0000-0000-0000DC1D0000}"/>
    <cellStyle name="Monétaire 4 2 3 4 7" xfId="5271" xr:uid="{00000000-0005-0000-0000-0000DD1D0000}"/>
    <cellStyle name="Monétaire 4 2 3 4 8" xfId="5985" xr:uid="{00000000-0005-0000-0000-0000DE1D0000}"/>
    <cellStyle name="Monétaire 4 2 3 4 9" xfId="6699" xr:uid="{00000000-0005-0000-0000-0000DF1D0000}"/>
    <cellStyle name="Monétaire 4 2 3 5" xfId="551" xr:uid="{00000000-0005-0000-0000-0000E01D0000}"/>
    <cellStyle name="Monétaire 4 2 3 5 10" xfId="7513" xr:uid="{00000000-0005-0000-0000-0000E11D0000}"/>
    <cellStyle name="Monétaire 4 2 3 5 11" xfId="8227" xr:uid="{00000000-0005-0000-0000-0000E21D0000}"/>
    <cellStyle name="Monétaire 4 2 3 5 12" xfId="8941" xr:uid="{00000000-0005-0000-0000-0000E31D0000}"/>
    <cellStyle name="Monétaire 4 2 3 5 13" xfId="9655" xr:uid="{00000000-0005-0000-0000-0000E41D0000}"/>
    <cellStyle name="Monétaire 4 2 3 5 14" xfId="10369" xr:uid="{00000000-0005-0000-0000-0000E51D0000}"/>
    <cellStyle name="Monétaire 4 2 3 5 15" xfId="11083" xr:uid="{00000000-0005-0000-0000-0000E61D0000}"/>
    <cellStyle name="Monétaire 4 2 3 5 16" xfId="1149" xr:uid="{00000000-0005-0000-0000-0000E71D0000}"/>
    <cellStyle name="Monétaire 4 2 3 5 2" xfId="1849" xr:uid="{00000000-0005-0000-0000-0000E81D0000}"/>
    <cellStyle name="Monétaire 4 2 3 5 3" xfId="2557" xr:uid="{00000000-0005-0000-0000-0000E91D0000}"/>
    <cellStyle name="Monétaire 4 2 3 5 4" xfId="3257" xr:uid="{00000000-0005-0000-0000-0000EA1D0000}"/>
    <cellStyle name="Monétaire 4 2 3 5 5" xfId="3957" xr:uid="{00000000-0005-0000-0000-0000EB1D0000}"/>
    <cellStyle name="Monétaire 4 2 3 5 6" xfId="4657" xr:uid="{00000000-0005-0000-0000-0000EC1D0000}"/>
    <cellStyle name="Monétaire 4 2 3 5 7" xfId="5371" xr:uid="{00000000-0005-0000-0000-0000ED1D0000}"/>
    <cellStyle name="Monétaire 4 2 3 5 8" xfId="6085" xr:uid="{00000000-0005-0000-0000-0000EE1D0000}"/>
    <cellStyle name="Monétaire 4 2 3 5 9" xfId="6799" xr:uid="{00000000-0005-0000-0000-0000EF1D0000}"/>
    <cellStyle name="Monétaire 4 2 3 6" xfId="651" xr:uid="{00000000-0005-0000-0000-0000F01D0000}"/>
    <cellStyle name="Monétaire 4 2 3 6 10" xfId="7613" xr:uid="{00000000-0005-0000-0000-0000F11D0000}"/>
    <cellStyle name="Monétaire 4 2 3 6 11" xfId="8327" xr:uid="{00000000-0005-0000-0000-0000F21D0000}"/>
    <cellStyle name="Monétaire 4 2 3 6 12" xfId="9041" xr:uid="{00000000-0005-0000-0000-0000F31D0000}"/>
    <cellStyle name="Monétaire 4 2 3 6 13" xfId="9755" xr:uid="{00000000-0005-0000-0000-0000F41D0000}"/>
    <cellStyle name="Monétaire 4 2 3 6 14" xfId="10469" xr:uid="{00000000-0005-0000-0000-0000F51D0000}"/>
    <cellStyle name="Monétaire 4 2 3 6 15" xfId="11183" xr:uid="{00000000-0005-0000-0000-0000F61D0000}"/>
    <cellStyle name="Monétaire 4 2 3 6 16" xfId="1249" xr:uid="{00000000-0005-0000-0000-0000F71D0000}"/>
    <cellStyle name="Monétaire 4 2 3 6 2" xfId="1949" xr:uid="{00000000-0005-0000-0000-0000F81D0000}"/>
    <cellStyle name="Monétaire 4 2 3 6 3" xfId="2657" xr:uid="{00000000-0005-0000-0000-0000F91D0000}"/>
    <cellStyle name="Monétaire 4 2 3 6 4" xfId="3357" xr:uid="{00000000-0005-0000-0000-0000FA1D0000}"/>
    <cellStyle name="Monétaire 4 2 3 6 5" xfId="4057" xr:uid="{00000000-0005-0000-0000-0000FB1D0000}"/>
    <cellStyle name="Monétaire 4 2 3 6 6" xfId="4757" xr:uid="{00000000-0005-0000-0000-0000FC1D0000}"/>
    <cellStyle name="Monétaire 4 2 3 6 7" xfId="5471" xr:uid="{00000000-0005-0000-0000-0000FD1D0000}"/>
    <cellStyle name="Monétaire 4 2 3 6 8" xfId="6185" xr:uid="{00000000-0005-0000-0000-0000FE1D0000}"/>
    <cellStyle name="Monétaire 4 2 3 6 9" xfId="6899" xr:uid="{00000000-0005-0000-0000-0000FF1D0000}"/>
    <cellStyle name="Monétaire 4 2 3 7" xfId="175" xr:uid="{00000000-0005-0000-0000-0000001E0000}"/>
    <cellStyle name="Monétaire 4 2 3 7 10" xfId="7851" xr:uid="{00000000-0005-0000-0000-0000011E0000}"/>
    <cellStyle name="Monétaire 4 2 3 7 11" xfId="8565" xr:uid="{00000000-0005-0000-0000-0000021E0000}"/>
    <cellStyle name="Monétaire 4 2 3 7 12" xfId="9279" xr:uid="{00000000-0005-0000-0000-0000031E0000}"/>
    <cellStyle name="Monétaire 4 2 3 7 13" xfId="9993" xr:uid="{00000000-0005-0000-0000-0000041E0000}"/>
    <cellStyle name="Monétaire 4 2 3 7 14" xfId="10707" xr:uid="{00000000-0005-0000-0000-0000051E0000}"/>
    <cellStyle name="Monétaire 4 2 3 7 15" xfId="1473" xr:uid="{00000000-0005-0000-0000-0000061E0000}"/>
    <cellStyle name="Monétaire 4 2 3 7 2" xfId="2181" xr:uid="{00000000-0005-0000-0000-0000071E0000}"/>
    <cellStyle name="Monétaire 4 2 3 7 3" xfId="2881" xr:uid="{00000000-0005-0000-0000-0000081E0000}"/>
    <cellStyle name="Monétaire 4 2 3 7 4" xfId="3581" xr:uid="{00000000-0005-0000-0000-0000091E0000}"/>
    <cellStyle name="Monétaire 4 2 3 7 5" xfId="4281" xr:uid="{00000000-0005-0000-0000-00000A1E0000}"/>
    <cellStyle name="Monétaire 4 2 3 7 6" xfId="4995" xr:uid="{00000000-0005-0000-0000-00000B1E0000}"/>
    <cellStyle name="Monétaire 4 2 3 7 7" xfId="5709" xr:uid="{00000000-0005-0000-0000-00000C1E0000}"/>
    <cellStyle name="Monétaire 4 2 3 7 8" xfId="6423" xr:uid="{00000000-0005-0000-0000-00000D1E0000}"/>
    <cellStyle name="Monétaire 4 2 3 7 9" xfId="7137" xr:uid="{00000000-0005-0000-0000-00000E1E0000}"/>
    <cellStyle name="Monétaire 4 2 3 8" xfId="1357" xr:uid="{00000000-0005-0000-0000-00000F1E0000}"/>
    <cellStyle name="Monétaire 4 2 3 9" xfId="2065" xr:uid="{00000000-0005-0000-0000-0000101E0000}"/>
    <cellStyle name="Monétaire 4 2 4" xfId="31" xr:uid="{00000000-0005-0000-0000-0000111E0000}"/>
    <cellStyle name="Monétaire 4 2 4 10" xfId="2737" xr:uid="{00000000-0005-0000-0000-0000121E0000}"/>
    <cellStyle name="Monétaire 4 2 4 11" xfId="3437" xr:uid="{00000000-0005-0000-0000-0000131E0000}"/>
    <cellStyle name="Monétaire 4 2 4 12" xfId="4137" xr:uid="{00000000-0005-0000-0000-0000141E0000}"/>
    <cellStyle name="Monétaire 4 2 4 13" xfId="4851" xr:uid="{00000000-0005-0000-0000-0000151E0000}"/>
    <cellStyle name="Monétaire 4 2 4 14" xfId="5565" xr:uid="{00000000-0005-0000-0000-0000161E0000}"/>
    <cellStyle name="Monétaire 4 2 4 15" xfId="6279" xr:uid="{00000000-0005-0000-0000-0000171E0000}"/>
    <cellStyle name="Monétaire 4 2 4 16" xfId="6993" xr:uid="{00000000-0005-0000-0000-0000181E0000}"/>
    <cellStyle name="Monétaire 4 2 4 17" xfId="7707" xr:uid="{00000000-0005-0000-0000-0000191E0000}"/>
    <cellStyle name="Monétaire 4 2 4 18" xfId="8421" xr:uid="{00000000-0005-0000-0000-00001A1E0000}"/>
    <cellStyle name="Monétaire 4 2 4 19" xfId="9135" xr:uid="{00000000-0005-0000-0000-00001B1E0000}"/>
    <cellStyle name="Monétaire 4 2 4 2" xfId="231" xr:uid="{00000000-0005-0000-0000-00001C1E0000}"/>
    <cellStyle name="Monétaire 4 2 4 2 10" xfId="7193" xr:uid="{00000000-0005-0000-0000-00001D1E0000}"/>
    <cellStyle name="Monétaire 4 2 4 2 11" xfId="7907" xr:uid="{00000000-0005-0000-0000-00001E1E0000}"/>
    <cellStyle name="Monétaire 4 2 4 2 12" xfId="8621" xr:uid="{00000000-0005-0000-0000-00001F1E0000}"/>
    <cellStyle name="Monétaire 4 2 4 2 13" xfId="9335" xr:uid="{00000000-0005-0000-0000-0000201E0000}"/>
    <cellStyle name="Monétaire 4 2 4 2 14" xfId="10049" xr:uid="{00000000-0005-0000-0000-0000211E0000}"/>
    <cellStyle name="Monétaire 4 2 4 2 15" xfId="10763" xr:uid="{00000000-0005-0000-0000-0000221E0000}"/>
    <cellStyle name="Monétaire 4 2 4 2 16" xfId="829" xr:uid="{00000000-0005-0000-0000-0000231E0000}"/>
    <cellStyle name="Monétaire 4 2 4 2 2" xfId="1529" xr:uid="{00000000-0005-0000-0000-0000241E0000}"/>
    <cellStyle name="Monétaire 4 2 4 2 3" xfId="2237" xr:uid="{00000000-0005-0000-0000-0000251E0000}"/>
    <cellStyle name="Monétaire 4 2 4 2 4" xfId="2937" xr:uid="{00000000-0005-0000-0000-0000261E0000}"/>
    <cellStyle name="Monétaire 4 2 4 2 5" xfId="3637" xr:uid="{00000000-0005-0000-0000-0000271E0000}"/>
    <cellStyle name="Monétaire 4 2 4 2 6" xfId="4337" xr:uid="{00000000-0005-0000-0000-0000281E0000}"/>
    <cellStyle name="Monétaire 4 2 4 2 7" xfId="5051" xr:uid="{00000000-0005-0000-0000-0000291E0000}"/>
    <cellStyle name="Monétaire 4 2 4 2 8" xfId="5765" xr:uid="{00000000-0005-0000-0000-00002A1E0000}"/>
    <cellStyle name="Monétaire 4 2 4 2 9" xfId="6479" xr:uid="{00000000-0005-0000-0000-00002B1E0000}"/>
    <cellStyle name="Monétaire 4 2 4 20" xfId="9849" xr:uid="{00000000-0005-0000-0000-00002C1E0000}"/>
    <cellStyle name="Monétaire 4 2 4 21" xfId="10563" xr:uid="{00000000-0005-0000-0000-00002D1E0000}"/>
    <cellStyle name="Monétaire 4 2 4 22" xfId="745" xr:uid="{00000000-0005-0000-0000-00002E1E0000}"/>
    <cellStyle name="Monétaire 4 2 4 3" xfId="323" xr:uid="{00000000-0005-0000-0000-00002F1E0000}"/>
    <cellStyle name="Monétaire 4 2 4 3 10" xfId="7285" xr:uid="{00000000-0005-0000-0000-0000301E0000}"/>
    <cellStyle name="Monétaire 4 2 4 3 11" xfId="7999" xr:uid="{00000000-0005-0000-0000-0000311E0000}"/>
    <cellStyle name="Monétaire 4 2 4 3 12" xfId="8713" xr:uid="{00000000-0005-0000-0000-0000321E0000}"/>
    <cellStyle name="Monétaire 4 2 4 3 13" xfId="9427" xr:uid="{00000000-0005-0000-0000-0000331E0000}"/>
    <cellStyle name="Monétaire 4 2 4 3 14" xfId="10141" xr:uid="{00000000-0005-0000-0000-0000341E0000}"/>
    <cellStyle name="Monétaire 4 2 4 3 15" xfId="10855" xr:uid="{00000000-0005-0000-0000-0000351E0000}"/>
    <cellStyle name="Monétaire 4 2 4 3 16" xfId="921" xr:uid="{00000000-0005-0000-0000-0000361E0000}"/>
    <cellStyle name="Monétaire 4 2 4 3 2" xfId="1621" xr:uid="{00000000-0005-0000-0000-0000371E0000}"/>
    <cellStyle name="Monétaire 4 2 4 3 3" xfId="2329" xr:uid="{00000000-0005-0000-0000-0000381E0000}"/>
    <cellStyle name="Monétaire 4 2 4 3 4" xfId="3029" xr:uid="{00000000-0005-0000-0000-0000391E0000}"/>
    <cellStyle name="Monétaire 4 2 4 3 5" xfId="3729" xr:uid="{00000000-0005-0000-0000-00003A1E0000}"/>
    <cellStyle name="Monétaire 4 2 4 3 6" xfId="4429" xr:uid="{00000000-0005-0000-0000-00003B1E0000}"/>
    <cellStyle name="Monétaire 4 2 4 3 7" xfId="5143" xr:uid="{00000000-0005-0000-0000-00003C1E0000}"/>
    <cellStyle name="Monétaire 4 2 4 3 8" xfId="5857" xr:uid="{00000000-0005-0000-0000-00003D1E0000}"/>
    <cellStyle name="Monétaire 4 2 4 3 9" xfId="6571" xr:uid="{00000000-0005-0000-0000-00003E1E0000}"/>
    <cellStyle name="Monétaire 4 2 4 4" xfId="423" xr:uid="{00000000-0005-0000-0000-00003F1E0000}"/>
    <cellStyle name="Monétaire 4 2 4 4 10" xfId="7385" xr:uid="{00000000-0005-0000-0000-0000401E0000}"/>
    <cellStyle name="Monétaire 4 2 4 4 11" xfId="8099" xr:uid="{00000000-0005-0000-0000-0000411E0000}"/>
    <cellStyle name="Monétaire 4 2 4 4 12" xfId="8813" xr:uid="{00000000-0005-0000-0000-0000421E0000}"/>
    <cellStyle name="Monétaire 4 2 4 4 13" xfId="9527" xr:uid="{00000000-0005-0000-0000-0000431E0000}"/>
    <cellStyle name="Monétaire 4 2 4 4 14" xfId="10241" xr:uid="{00000000-0005-0000-0000-0000441E0000}"/>
    <cellStyle name="Monétaire 4 2 4 4 15" xfId="10955" xr:uid="{00000000-0005-0000-0000-0000451E0000}"/>
    <cellStyle name="Monétaire 4 2 4 4 16" xfId="1021" xr:uid="{00000000-0005-0000-0000-0000461E0000}"/>
    <cellStyle name="Monétaire 4 2 4 4 2" xfId="1721" xr:uid="{00000000-0005-0000-0000-0000471E0000}"/>
    <cellStyle name="Monétaire 4 2 4 4 3" xfId="2429" xr:uid="{00000000-0005-0000-0000-0000481E0000}"/>
    <cellStyle name="Monétaire 4 2 4 4 4" xfId="3129" xr:uid="{00000000-0005-0000-0000-0000491E0000}"/>
    <cellStyle name="Monétaire 4 2 4 4 5" xfId="3829" xr:uid="{00000000-0005-0000-0000-00004A1E0000}"/>
    <cellStyle name="Monétaire 4 2 4 4 6" xfId="4529" xr:uid="{00000000-0005-0000-0000-00004B1E0000}"/>
    <cellStyle name="Monétaire 4 2 4 4 7" xfId="5243" xr:uid="{00000000-0005-0000-0000-00004C1E0000}"/>
    <cellStyle name="Monétaire 4 2 4 4 8" xfId="5957" xr:uid="{00000000-0005-0000-0000-00004D1E0000}"/>
    <cellStyle name="Monétaire 4 2 4 4 9" xfId="6671" xr:uid="{00000000-0005-0000-0000-00004E1E0000}"/>
    <cellStyle name="Monétaire 4 2 4 5" xfId="523" xr:uid="{00000000-0005-0000-0000-00004F1E0000}"/>
    <cellStyle name="Monétaire 4 2 4 5 10" xfId="7485" xr:uid="{00000000-0005-0000-0000-0000501E0000}"/>
    <cellStyle name="Monétaire 4 2 4 5 11" xfId="8199" xr:uid="{00000000-0005-0000-0000-0000511E0000}"/>
    <cellStyle name="Monétaire 4 2 4 5 12" xfId="8913" xr:uid="{00000000-0005-0000-0000-0000521E0000}"/>
    <cellStyle name="Monétaire 4 2 4 5 13" xfId="9627" xr:uid="{00000000-0005-0000-0000-0000531E0000}"/>
    <cellStyle name="Monétaire 4 2 4 5 14" xfId="10341" xr:uid="{00000000-0005-0000-0000-0000541E0000}"/>
    <cellStyle name="Monétaire 4 2 4 5 15" xfId="11055" xr:uid="{00000000-0005-0000-0000-0000551E0000}"/>
    <cellStyle name="Monétaire 4 2 4 5 16" xfId="1121" xr:uid="{00000000-0005-0000-0000-0000561E0000}"/>
    <cellStyle name="Monétaire 4 2 4 5 2" xfId="1821" xr:uid="{00000000-0005-0000-0000-0000571E0000}"/>
    <cellStyle name="Monétaire 4 2 4 5 3" xfId="2529" xr:uid="{00000000-0005-0000-0000-0000581E0000}"/>
    <cellStyle name="Monétaire 4 2 4 5 4" xfId="3229" xr:uid="{00000000-0005-0000-0000-0000591E0000}"/>
    <cellStyle name="Monétaire 4 2 4 5 5" xfId="3929" xr:uid="{00000000-0005-0000-0000-00005A1E0000}"/>
    <cellStyle name="Monétaire 4 2 4 5 6" xfId="4629" xr:uid="{00000000-0005-0000-0000-00005B1E0000}"/>
    <cellStyle name="Monétaire 4 2 4 5 7" xfId="5343" xr:uid="{00000000-0005-0000-0000-00005C1E0000}"/>
    <cellStyle name="Monétaire 4 2 4 5 8" xfId="6057" xr:uid="{00000000-0005-0000-0000-00005D1E0000}"/>
    <cellStyle name="Monétaire 4 2 4 5 9" xfId="6771" xr:uid="{00000000-0005-0000-0000-00005E1E0000}"/>
    <cellStyle name="Monétaire 4 2 4 6" xfId="623" xr:uid="{00000000-0005-0000-0000-00005F1E0000}"/>
    <cellStyle name="Monétaire 4 2 4 6 10" xfId="7585" xr:uid="{00000000-0005-0000-0000-0000601E0000}"/>
    <cellStyle name="Monétaire 4 2 4 6 11" xfId="8299" xr:uid="{00000000-0005-0000-0000-0000611E0000}"/>
    <cellStyle name="Monétaire 4 2 4 6 12" xfId="9013" xr:uid="{00000000-0005-0000-0000-0000621E0000}"/>
    <cellStyle name="Monétaire 4 2 4 6 13" xfId="9727" xr:uid="{00000000-0005-0000-0000-0000631E0000}"/>
    <cellStyle name="Monétaire 4 2 4 6 14" xfId="10441" xr:uid="{00000000-0005-0000-0000-0000641E0000}"/>
    <cellStyle name="Monétaire 4 2 4 6 15" xfId="11155" xr:uid="{00000000-0005-0000-0000-0000651E0000}"/>
    <cellStyle name="Monétaire 4 2 4 6 16" xfId="1221" xr:uid="{00000000-0005-0000-0000-0000661E0000}"/>
    <cellStyle name="Monétaire 4 2 4 6 2" xfId="1921" xr:uid="{00000000-0005-0000-0000-0000671E0000}"/>
    <cellStyle name="Monétaire 4 2 4 6 3" xfId="2629" xr:uid="{00000000-0005-0000-0000-0000681E0000}"/>
    <cellStyle name="Monétaire 4 2 4 6 4" xfId="3329" xr:uid="{00000000-0005-0000-0000-0000691E0000}"/>
    <cellStyle name="Monétaire 4 2 4 6 5" xfId="4029" xr:uid="{00000000-0005-0000-0000-00006A1E0000}"/>
    <cellStyle name="Monétaire 4 2 4 6 6" xfId="4729" xr:uid="{00000000-0005-0000-0000-00006B1E0000}"/>
    <cellStyle name="Monétaire 4 2 4 6 7" xfId="5443" xr:uid="{00000000-0005-0000-0000-00006C1E0000}"/>
    <cellStyle name="Monétaire 4 2 4 6 8" xfId="6157" xr:uid="{00000000-0005-0000-0000-00006D1E0000}"/>
    <cellStyle name="Monétaire 4 2 4 6 9" xfId="6871" xr:uid="{00000000-0005-0000-0000-00006E1E0000}"/>
    <cellStyle name="Monétaire 4 2 4 7" xfId="147" xr:uid="{00000000-0005-0000-0000-00006F1E0000}"/>
    <cellStyle name="Monétaire 4 2 4 7 10" xfId="7823" xr:uid="{00000000-0005-0000-0000-0000701E0000}"/>
    <cellStyle name="Monétaire 4 2 4 7 11" xfId="8537" xr:uid="{00000000-0005-0000-0000-0000711E0000}"/>
    <cellStyle name="Monétaire 4 2 4 7 12" xfId="9251" xr:uid="{00000000-0005-0000-0000-0000721E0000}"/>
    <cellStyle name="Monétaire 4 2 4 7 13" xfId="9965" xr:uid="{00000000-0005-0000-0000-0000731E0000}"/>
    <cellStyle name="Monétaire 4 2 4 7 14" xfId="10679" xr:uid="{00000000-0005-0000-0000-0000741E0000}"/>
    <cellStyle name="Monétaire 4 2 4 7 15" xfId="1445" xr:uid="{00000000-0005-0000-0000-0000751E0000}"/>
    <cellStyle name="Monétaire 4 2 4 7 2" xfId="2153" xr:uid="{00000000-0005-0000-0000-0000761E0000}"/>
    <cellStyle name="Monétaire 4 2 4 7 3" xfId="2853" xr:uid="{00000000-0005-0000-0000-0000771E0000}"/>
    <cellStyle name="Monétaire 4 2 4 7 4" xfId="3553" xr:uid="{00000000-0005-0000-0000-0000781E0000}"/>
    <cellStyle name="Monétaire 4 2 4 7 5" xfId="4253" xr:uid="{00000000-0005-0000-0000-0000791E0000}"/>
    <cellStyle name="Monétaire 4 2 4 7 6" xfId="4967" xr:uid="{00000000-0005-0000-0000-00007A1E0000}"/>
    <cellStyle name="Monétaire 4 2 4 7 7" xfId="5681" xr:uid="{00000000-0005-0000-0000-00007B1E0000}"/>
    <cellStyle name="Monétaire 4 2 4 7 8" xfId="6395" xr:uid="{00000000-0005-0000-0000-00007C1E0000}"/>
    <cellStyle name="Monétaire 4 2 4 7 9" xfId="7109" xr:uid="{00000000-0005-0000-0000-00007D1E0000}"/>
    <cellStyle name="Monétaire 4 2 4 8" xfId="1329" xr:uid="{00000000-0005-0000-0000-00007E1E0000}"/>
    <cellStyle name="Monétaire 4 2 4 9" xfId="2037" xr:uid="{00000000-0005-0000-0000-00007F1E0000}"/>
    <cellStyle name="Monétaire 4 2 5" xfId="97" xr:uid="{00000000-0005-0000-0000-0000801E0000}"/>
    <cellStyle name="Monétaire 4 2 5 10" xfId="3503" xr:uid="{00000000-0005-0000-0000-0000811E0000}"/>
    <cellStyle name="Monétaire 4 2 5 11" xfId="4203" xr:uid="{00000000-0005-0000-0000-0000821E0000}"/>
    <cellStyle name="Monétaire 4 2 5 12" xfId="4917" xr:uid="{00000000-0005-0000-0000-0000831E0000}"/>
    <cellStyle name="Monétaire 4 2 5 13" xfId="5631" xr:uid="{00000000-0005-0000-0000-0000841E0000}"/>
    <cellStyle name="Monétaire 4 2 5 14" xfId="6345" xr:uid="{00000000-0005-0000-0000-0000851E0000}"/>
    <cellStyle name="Monétaire 4 2 5 15" xfId="7059" xr:uid="{00000000-0005-0000-0000-0000861E0000}"/>
    <cellStyle name="Monétaire 4 2 5 16" xfId="7773" xr:uid="{00000000-0005-0000-0000-0000871E0000}"/>
    <cellStyle name="Monétaire 4 2 5 17" xfId="8487" xr:uid="{00000000-0005-0000-0000-0000881E0000}"/>
    <cellStyle name="Monétaire 4 2 5 18" xfId="9201" xr:uid="{00000000-0005-0000-0000-0000891E0000}"/>
    <cellStyle name="Monétaire 4 2 5 19" xfId="9915" xr:uid="{00000000-0005-0000-0000-00008A1E0000}"/>
    <cellStyle name="Monétaire 4 2 5 2" xfId="389" xr:uid="{00000000-0005-0000-0000-00008B1E0000}"/>
    <cellStyle name="Monétaire 4 2 5 2 10" xfId="7351" xr:uid="{00000000-0005-0000-0000-00008C1E0000}"/>
    <cellStyle name="Monétaire 4 2 5 2 11" xfId="8065" xr:uid="{00000000-0005-0000-0000-00008D1E0000}"/>
    <cellStyle name="Monétaire 4 2 5 2 12" xfId="8779" xr:uid="{00000000-0005-0000-0000-00008E1E0000}"/>
    <cellStyle name="Monétaire 4 2 5 2 13" xfId="9493" xr:uid="{00000000-0005-0000-0000-00008F1E0000}"/>
    <cellStyle name="Monétaire 4 2 5 2 14" xfId="10207" xr:uid="{00000000-0005-0000-0000-0000901E0000}"/>
    <cellStyle name="Monétaire 4 2 5 2 15" xfId="10921" xr:uid="{00000000-0005-0000-0000-0000911E0000}"/>
    <cellStyle name="Monétaire 4 2 5 2 16" xfId="987" xr:uid="{00000000-0005-0000-0000-0000921E0000}"/>
    <cellStyle name="Monétaire 4 2 5 2 2" xfId="1687" xr:uid="{00000000-0005-0000-0000-0000931E0000}"/>
    <cellStyle name="Monétaire 4 2 5 2 3" xfId="2395" xr:uid="{00000000-0005-0000-0000-0000941E0000}"/>
    <cellStyle name="Monétaire 4 2 5 2 4" xfId="3095" xr:uid="{00000000-0005-0000-0000-0000951E0000}"/>
    <cellStyle name="Monétaire 4 2 5 2 5" xfId="3795" xr:uid="{00000000-0005-0000-0000-0000961E0000}"/>
    <cellStyle name="Monétaire 4 2 5 2 6" xfId="4495" xr:uid="{00000000-0005-0000-0000-0000971E0000}"/>
    <cellStyle name="Monétaire 4 2 5 2 7" xfId="5209" xr:uid="{00000000-0005-0000-0000-0000981E0000}"/>
    <cellStyle name="Monétaire 4 2 5 2 8" xfId="5923" xr:uid="{00000000-0005-0000-0000-0000991E0000}"/>
    <cellStyle name="Monétaire 4 2 5 2 9" xfId="6637" xr:uid="{00000000-0005-0000-0000-00009A1E0000}"/>
    <cellStyle name="Monétaire 4 2 5 20" xfId="10629" xr:uid="{00000000-0005-0000-0000-00009B1E0000}"/>
    <cellStyle name="Monétaire 4 2 5 21" xfId="895" xr:uid="{00000000-0005-0000-0000-00009C1E0000}"/>
    <cellStyle name="Monétaire 4 2 5 3" xfId="489" xr:uid="{00000000-0005-0000-0000-00009D1E0000}"/>
    <cellStyle name="Monétaire 4 2 5 3 10" xfId="7451" xr:uid="{00000000-0005-0000-0000-00009E1E0000}"/>
    <cellStyle name="Monétaire 4 2 5 3 11" xfId="8165" xr:uid="{00000000-0005-0000-0000-00009F1E0000}"/>
    <cellStyle name="Monétaire 4 2 5 3 12" xfId="8879" xr:uid="{00000000-0005-0000-0000-0000A01E0000}"/>
    <cellStyle name="Monétaire 4 2 5 3 13" xfId="9593" xr:uid="{00000000-0005-0000-0000-0000A11E0000}"/>
    <cellStyle name="Monétaire 4 2 5 3 14" xfId="10307" xr:uid="{00000000-0005-0000-0000-0000A21E0000}"/>
    <cellStyle name="Monétaire 4 2 5 3 15" xfId="11021" xr:uid="{00000000-0005-0000-0000-0000A31E0000}"/>
    <cellStyle name="Monétaire 4 2 5 3 16" xfId="1087" xr:uid="{00000000-0005-0000-0000-0000A41E0000}"/>
    <cellStyle name="Monétaire 4 2 5 3 2" xfId="1787" xr:uid="{00000000-0005-0000-0000-0000A51E0000}"/>
    <cellStyle name="Monétaire 4 2 5 3 3" xfId="2495" xr:uid="{00000000-0005-0000-0000-0000A61E0000}"/>
    <cellStyle name="Monétaire 4 2 5 3 4" xfId="3195" xr:uid="{00000000-0005-0000-0000-0000A71E0000}"/>
    <cellStyle name="Monétaire 4 2 5 3 5" xfId="3895" xr:uid="{00000000-0005-0000-0000-0000A81E0000}"/>
    <cellStyle name="Monétaire 4 2 5 3 6" xfId="4595" xr:uid="{00000000-0005-0000-0000-0000A91E0000}"/>
    <cellStyle name="Monétaire 4 2 5 3 7" xfId="5309" xr:uid="{00000000-0005-0000-0000-0000AA1E0000}"/>
    <cellStyle name="Monétaire 4 2 5 3 8" xfId="6023" xr:uid="{00000000-0005-0000-0000-0000AB1E0000}"/>
    <cellStyle name="Monétaire 4 2 5 3 9" xfId="6737" xr:uid="{00000000-0005-0000-0000-0000AC1E0000}"/>
    <cellStyle name="Monétaire 4 2 5 4" xfId="589" xr:uid="{00000000-0005-0000-0000-0000AD1E0000}"/>
    <cellStyle name="Monétaire 4 2 5 4 10" xfId="7551" xr:uid="{00000000-0005-0000-0000-0000AE1E0000}"/>
    <cellStyle name="Monétaire 4 2 5 4 11" xfId="8265" xr:uid="{00000000-0005-0000-0000-0000AF1E0000}"/>
    <cellStyle name="Monétaire 4 2 5 4 12" xfId="8979" xr:uid="{00000000-0005-0000-0000-0000B01E0000}"/>
    <cellStyle name="Monétaire 4 2 5 4 13" xfId="9693" xr:uid="{00000000-0005-0000-0000-0000B11E0000}"/>
    <cellStyle name="Monétaire 4 2 5 4 14" xfId="10407" xr:uid="{00000000-0005-0000-0000-0000B21E0000}"/>
    <cellStyle name="Monétaire 4 2 5 4 15" xfId="11121" xr:uid="{00000000-0005-0000-0000-0000B31E0000}"/>
    <cellStyle name="Monétaire 4 2 5 4 16" xfId="1187" xr:uid="{00000000-0005-0000-0000-0000B41E0000}"/>
    <cellStyle name="Monétaire 4 2 5 4 2" xfId="1887" xr:uid="{00000000-0005-0000-0000-0000B51E0000}"/>
    <cellStyle name="Monétaire 4 2 5 4 3" xfId="2595" xr:uid="{00000000-0005-0000-0000-0000B61E0000}"/>
    <cellStyle name="Monétaire 4 2 5 4 4" xfId="3295" xr:uid="{00000000-0005-0000-0000-0000B71E0000}"/>
    <cellStyle name="Monétaire 4 2 5 4 5" xfId="3995" xr:uid="{00000000-0005-0000-0000-0000B81E0000}"/>
    <cellStyle name="Monétaire 4 2 5 4 6" xfId="4695" xr:uid="{00000000-0005-0000-0000-0000B91E0000}"/>
    <cellStyle name="Monétaire 4 2 5 4 7" xfId="5409" xr:uid="{00000000-0005-0000-0000-0000BA1E0000}"/>
    <cellStyle name="Monétaire 4 2 5 4 8" xfId="6123" xr:uid="{00000000-0005-0000-0000-0000BB1E0000}"/>
    <cellStyle name="Monétaire 4 2 5 4 9" xfId="6837" xr:uid="{00000000-0005-0000-0000-0000BC1E0000}"/>
    <cellStyle name="Monétaire 4 2 5 5" xfId="689" xr:uid="{00000000-0005-0000-0000-0000BD1E0000}"/>
    <cellStyle name="Monétaire 4 2 5 5 10" xfId="7651" xr:uid="{00000000-0005-0000-0000-0000BE1E0000}"/>
    <cellStyle name="Monétaire 4 2 5 5 11" xfId="8365" xr:uid="{00000000-0005-0000-0000-0000BF1E0000}"/>
    <cellStyle name="Monétaire 4 2 5 5 12" xfId="9079" xr:uid="{00000000-0005-0000-0000-0000C01E0000}"/>
    <cellStyle name="Monétaire 4 2 5 5 13" xfId="9793" xr:uid="{00000000-0005-0000-0000-0000C11E0000}"/>
    <cellStyle name="Monétaire 4 2 5 5 14" xfId="10507" xr:uid="{00000000-0005-0000-0000-0000C21E0000}"/>
    <cellStyle name="Monétaire 4 2 5 5 15" xfId="11221" xr:uid="{00000000-0005-0000-0000-0000C31E0000}"/>
    <cellStyle name="Monétaire 4 2 5 5 16" xfId="1287" xr:uid="{00000000-0005-0000-0000-0000C41E0000}"/>
    <cellStyle name="Monétaire 4 2 5 5 2" xfId="1987" xr:uid="{00000000-0005-0000-0000-0000C51E0000}"/>
    <cellStyle name="Monétaire 4 2 5 5 3" xfId="2695" xr:uid="{00000000-0005-0000-0000-0000C61E0000}"/>
    <cellStyle name="Monétaire 4 2 5 5 4" xfId="3395" xr:uid="{00000000-0005-0000-0000-0000C71E0000}"/>
    <cellStyle name="Monétaire 4 2 5 5 5" xfId="4095" xr:uid="{00000000-0005-0000-0000-0000C81E0000}"/>
    <cellStyle name="Monétaire 4 2 5 5 6" xfId="4795" xr:uid="{00000000-0005-0000-0000-0000C91E0000}"/>
    <cellStyle name="Monétaire 4 2 5 5 7" xfId="5509" xr:uid="{00000000-0005-0000-0000-0000CA1E0000}"/>
    <cellStyle name="Monétaire 4 2 5 5 8" xfId="6223" xr:uid="{00000000-0005-0000-0000-0000CB1E0000}"/>
    <cellStyle name="Monétaire 4 2 5 5 9" xfId="6937" xr:uid="{00000000-0005-0000-0000-0000CC1E0000}"/>
    <cellStyle name="Monétaire 4 2 5 6" xfId="297" xr:uid="{00000000-0005-0000-0000-0000CD1E0000}"/>
    <cellStyle name="Monétaire 4 2 5 6 10" xfId="7973" xr:uid="{00000000-0005-0000-0000-0000CE1E0000}"/>
    <cellStyle name="Monétaire 4 2 5 6 11" xfId="8687" xr:uid="{00000000-0005-0000-0000-0000CF1E0000}"/>
    <cellStyle name="Monétaire 4 2 5 6 12" xfId="9401" xr:uid="{00000000-0005-0000-0000-0000D01E0000}"/>
    <cellStyle name="Monétaire 4 2 5 6 13" xfId="10115" xr:uid="{00000000-0005-0000-0000-0000D11E0000}"/>
    <cellStyle name="Monétaire 4 2 5 6 14" xfId="10829" xr:uid="{00000000-0005-0000-0000-0000D21E0000}"/>
    <cellStyle name="Monétaire 4 2 5 6 15" xfId="1595" xr:uid="{00000000-0005-0000-0000-0000D31E0000}"/>
    <cellStyle name="Monétaire 4 2 5 6 2" xfId="2303" xr:uid="{00000000-0005-0000-0000-0000D41E0000}"/>
    <cellStyle name="Monétaire 4 2 5 6 3" xfId="3003" xr:uid="{00000000-0005-0000-0000-0000D51E0000}"/>
    <cellStyle name="Monétaire 4 2 5 6 4" xfId="3703" xr:uid="{00000000-0005-0000-0000-0000D61E0000}"/>
    <cellStyle name="Monétaire 4 2 5 6 5" xfId="4403" xr:uid="{00000000-0005-0000-0000-0000D71E0000}"/>
    <cellStyle name="Monétaire 4 2 5 6 6" xfId="5117" xr:uid="{00000000-0005-0000-0000-0000D81E0000}"/>
    <cellStyle name="Monétaire 4 2 5 6 7" xfId="5831" xr:uid="{00000000-0005-0000-0000-0000D91E0000}"/>
    <cellStyle name="Monétaire 4 2 5 6 8" xfId="6545" xr:uid="{00000000-0005-0000-0000-0000DA1E0000}"/>
    <cellStyle name="Monétaire 4 2 5 6 9" xfId="7259" xr:uid="{00000000-0005-0000-0000-0000DB1E0000}"/>
    <cellStyle name="Monétaire 4 2 5 7" xfId="1395" xr:uid="{00000000-0005-0000-0000-0000DC1E0000}"/>
    <cellStyle name="Monétaire 4 2 5 8" xfId="2103" xr:uid="{00000000-0005-0000-0000-0000DD1E0000}"/>
    <cellStyle name="Monétaire 4 2 5 9" xfId="2803" xr:uid="{00000000-0005-0000-0000-0000DE1E0000}"/>
    <cellStyle name="Monétaire 4 2 6" xfId="105" xr:uid="{00000000-0005-0000-0000-0000DF1E0000}"/>
    <cellStyle name="Monétaire 4 2 6 10" xfId="3511" xr:uid="{00000000-0005-0000-0000-0000E01E0000}"/>
    <cellStyle name="Monétaire 4 2 6 11" xfId="4211" xr:uid="{00000000-0005-0000-0000-0000E11E0000}"/>
    <cellStyle name="Monétaire 4 2 6 12" xfId="4925" xr:uid="{00000000-0005-0000-0000-0000E21E0000}"/>
    <cellStyle name="Monétaire 4 2 6 13" xfId="5639" xr:uid="{00000000-0005-0000-0000-0000E31E0000}"/>
    <cellStyle name="Monétaire 4 2 6 14" xfId="6353" xr:uid="{00000000-0005-0000-0000-0000E41E0000}"/>
    <cellStyle name="Monétaire 4 2 6 15" xfId="7067" xr:uid="{00000000-0005-0000-0000-0000E51E0000}"/>
    <cellStyle name="Monétaire 4 2 6 16" xfId="7781" xr:uid="{00000000-0005-0000-0000-0000E61E0000}"/>
    <cellStyle name="Monétaire 4 2 6 17" xfId="8495" xr:uid="{00000000-0005-0000-0000-0000E71E0000}"/>
    <cellStyle name="Monétaire 4 2 6 18" xfId="9209" xr:uid="{00000000-0005-0000-0000-0000E81E0000}"/>
    <cellStyle name="Monétaire 4 2 6 19" xfId="9923" xr:uid="{00000000-0005-0000-0000-0000E91E0000}"/>
    <cellStyle name="Monétaire 4 2 6 2" xfId="397" xr:uid="{00000000-0005-0000-0000-0000EA1E0000}"/>
    <cellStyle name="Monétaire 4 2 6 2 10" xfId="7359" xr:uid="{00000000-0005-0000-0000-0000EB1E0000}"/>
    <cellStyle name="Monétaire 4 2 6 2 11" xfId="8073" xr:uid="{00000000-0005-0000-0000-0000EC1E0000}"/>
    <cellStyle name="Monétaire 4 2 6 2 12" xfId="8787" xr:uid="{00000000-0005-0000-0000-0000ED1E0000}"/>
    <cellStyle name="Monétaire 4 2 6 2 13" xfId="9501" xr:uid="{00000000-0005-0000-0000-0000EE1E0000}"/>
    <cellStyle name="Monétaire 4 2 6 2 14" xfId="10215" xr:uid="{00000000-0005-0000-0000-0000EF1E0000}"/>
    <cellStyle name="Monétaire 4 2 6 2 15" xfId="10929" xr:uid="{00000000-0005-0000-0000-0000F01E0000}"/>
    <cellStyle name="Monétaire 4 2 6 2 16" xfId="995" xr:uid="{00000000-0005-0000-0000-0000F11E0000}"/>
    <cellStyle name="Monétaire 4 2 6 2 2" xfId="1695" xr:uid="{00000000-0005-0000-0000-0000F21E0000}"/>
    <cellStyle name="Monétaire 4 2 6 2 3" xfId="2403" xr:uid="{00000000-0005-0000-0000-0000F31E0000}"/>
    <cellStyle name="Monétaire 4 2 6 2 4" xfId="3103" xr:uid="{00000000-0005-0000-0000-0000F41E0000}"/>
    <cellStyle name="Monétaire 4 2 6 2 5" xfId="3803" xr:uid="{00000000-0005-0000-0000-0000F51E0000}"/>
    <cellStyle name="Monétaire 4 2 6 2 6" xfId="4503" xr:uid="{00000000-0005-0000-0000-0000F61E0000}"/>
    <cellStyle name="Monétaire 4 2 6 2 7" xfId="5217" xr:uid="{00000000-0005-0000-0000-0000F71E0000}"/>
    <cellStyle name="Monétaire 4 2 6 2 8" xfId="5931" xr:uid="{00000000-0005-0000-0000-0000F81E0000}"/>
    <cellStyle name="Monétaire 4 2 6 2 9" xfId="6645" xr:uid="{00000000-0005-0000-0000-0000F91E0000}"/>
    <cellStyle name="Monétaire 4 2 6 20" xfId="10637" xr:uid="{00000000-0005-0000-0000-0000FA1E0000}"/>
    <cellStyle name="Monétaire 4 2 6 21" xfId="811" xr:uid="{00000000-0005-0000-0000-0000FB1E0000}"/>
    <cellStyle name="Monétaire 4 2 6 3" xfId="497" xr:uid="{00000000-0005-0000-0000-0000FC1E0000}"/>
    <cellStyle name="Monétaire 4 2 6 3 10" xfId="7459" xr:uid="{00000000-0005-0000-0000-0000FD1E0000}"/>
    <cellStyle name="Monétaire 4 2 6 3 11" xfId="8173" xr:uid="{00000000-0005-0000-0000-0000FE1E0000}"/>
    <cellStyle name="Monétaire 4 2 6 3 12" xfId="8887" xr:uid="{00000000-0005-0000-0000-0000FF1E0000}"/>
    <cellStyle name="Monétaire 4 2 6 3 13" xfId="9601" xr:uid="{00000000-0005-0000-0000-0000001F0000}"/>
    <cellStyle name="Monétaire 4 2 6 3 14" xfId="10315" xr:uid="{00000000-0005-0000-0000-0000011F0000}"/>
    <cellStyle name="Monétaire 4 2 6 3 15" xfId="11029" xr:uid="{00000000-0005-0000-0000-0000021F0000}"/>
    <cellStyle name="Monétaire 4 2 6 3 16" xfId="1095" xr:uid="{00000000-0005-0000-0000-0000031F0000}"/>
    <cellStyle name="Monétaire 4 2 6 3 2" xfId="1795" xr:uid="{00000000-0005-0000-0000-0000041F0000}"/>
    <cellStyle name="Monétaire 4 2 6 3 3" xfId="2503" xr:uid="{00000000-0005-0000-0000-0000051F0000}"/>
    <cellStyle name="Monétaire 4 2 6 3 4" xfId="3203" xr:uid="{00000000-0005-0000-0000-0000061F0000}"/>
    <cellStyle name="Monétaire 4 2 6 3 5" xfId="3903" xr:uid="{00000000-0005-0000-0000-0000071F0000}"/>
    <cellStyle name="Monétaire 4 2 6 3 6" xfId="4603" xr:uid="{00000000-0005-0000-0000-0000081F0000}"/>
    <cellStyle name="Monétaire 4 2 6 3 7" xfId="5317" xr:uid="{00000000-0005-0000-0000-0000091F0000}"/>
    <cellStyle name="Monétaire 4 2 6 3 8" xfId="6031" xr:uid="{00000000-0005-0000-0000-00000A1F0000}"/>
    <cellStyle name="Monétaire 4 2 6 3 9" xfId="6745" xr:uid="{00000000-0005-0000-0000-00000B1F0000}"/>
    <cellStyle name="Monétaire 4 2 6 4" xfId="597" xr:uid="{00000000-0005-0000-0000-00000C1F0000}"/>
    <cellStyle name="Monétaire 4 2 6 4 10" xfId="7559" xr:uid="{00000000-0005-0000-0000-00000D1F0000}"/>
    <cellStyle name="Monétaire 4 2 6 4 11" xfId="8273" xr:uid="{00000000-0005-0000-0000-00000E1F0000}"/>
    <cellStyle name="Monétaire 4 2 6 4 12" xfId="8987" xr:uid="{00000000-0005-0000-0000-00000F1F0000}"/>
    <cellStyle name="Monétaire 4 2 6 4 13" xfId="9701" xr:uid="{00000000-0005-0000-0000-0000101F0000}"/>
    <cellStyle name="Monétaire 4 2 6 4 14" xfId="10415" xr:uid="{00000000-0005-0000-0000-0000111F0000}"/>
    <cellStyle name="Monétaire 4 2 6 4 15" xfId="11129" xr:uid="{00000000-0005-0000-0000-0000121F0000}"/>
    <cellStyle name="Monétaire 4 2 6 4 16" xfId="1195" xr:uid="{00000000-0005-0000-0000-0000131F0000}"/>
    <cellStyle name="Monétaire 4 2 6 4 2" xfId="1895" xr:uid="{00000000-0005-0000-0000-0000141F0000}"/>
    <cellStyle name="Monétaire 4 2 6 4 3" xfId="2603" xr:uid="{00000000-0005-0000-0000-0000151F0000}"/>
    <cellStyle name="Monétaire 4 2 6 4 4" xfId="3303" xr:uid="{00000000-0005-0000-0000-0000161F0000}"/>
    <cellStyle name="Monétaire 4 2 6 4 5" xfId="4003" xr:uid="{00000000-0005-0000-0000-0000171F0000}"/>
    <cellStyle name="Monétaire 4 2 6 4 6" xfId="4703" xr:uid="{00000000-0005-0000-0000-0000181F0000}"/>
    <cellStyle name="Monétaire 4 2 6 4 7" xfId="5417" xr:uid="{00000000-0005-0000-0000-0000191F0000}"/>
    <cellStyle name="Monétaire 4 2 6 4 8" xfId="6131" xr:uid="{00000000-0005-0000-0000-00001A1F0000}"/>
    <cellStyle name="Monétaire 4 2 6 4 9" xfId="6845" xr:uid="{00000000-0005-0000-0000-00001B1F0000}"/>
    <cellStyle name="Monétaire 4 2 6 5" xfId="697" xr:uid="{00000000-0005-0000-0000-00001C1F0000}"/>
    <cellStyle name="Monétaire 4 2 6 5 10" xfId="7659" xr:uid="{00000000-0005-0000-0000-00001D1F0000}"/>
    <cellStyle name="Monétaire 4 2 6 5 11" xfId="8373" xr:uid="{00000000-0005-0000-0000-00001E1F0000}"/>
    <cellStyle name="Monétaire 4 2 6 5 12" xfId="9087" xr:uid="{00000000-0005-0000-0000-00001F1F0000}"/>
    <cellStyle name="Monétaire 4 2 6 5 13" xfId="9801" xr:uid="{00000000-0005-0000-0000-0000201F0000}"/>
    <cellStyle name="Monétaire 4 2 6 5 14" xfId="10515" xr:uid="{00000000-0005-0000-0000-0000211F0000}"/>
    <cellStyle name="Monétaire 4 2 6 5 15" xfId="11229" xr:uid="{00000000-0005-0000-0000-0000221F0000}"/>
    <cellStyle name="Monétaire 4 2 6 5 16" xfId="1295" xr:uid="{00000000-0005-0000-0000-0000231F0000}"/>
    <cellStyle name="Monétaire 4 2 6 5 2" xfId="1995" xr:uid="{00000000-0005-0000-0000-0000241F0000}"/>
    <cellStyle name="Monétaire 4 2 6 5 3" xfId="2703" xr:uid="{00000000-0005-0000-0000-0000251F0000}"/>
    <cellStyle name="Monétaire 4 2 6 5 4" xfId="3403" xr:uid="{00000000-0005-0000-0000-0000261F0000}"/>
    <cellStyle name="Monétaire 4 2 6 5 5" xfId="4103" xr:uid="{00000000-0005-0000-0000-0000271F0000}"/>
    <cellStyle name="Monétaire 4 2 6 5 6" xfId="4803" xr:uid="{00000000-0005-0000-0000-0000281F0000}"/>
    <cellStyle name="Monétaire 4 2 6 5 7" xfId="5517" xr:uid="{00000000-0005-0000-0000-0000291F0000}"/>
    <cellStyle name="Monétaire 4 2 6 5 8" xfId="6231" xr:uid="{00000000-0005-0000-0000-00002A1F0000}"/>
    <cellStyle name="Monétaire 4 2 6 5 9" xfId="6945" xr:uid="{00000000-0005-0000-0000-00002B1F0000}"/>
    <cellStyle name="Monétaire 4 2 6 6" xfId="213" xr:uid="{00000000-0005-0000-0000-00002C1F0000}"/>
    <cellStyle name="Monétaire 4 2 6 6 10" xfId="7889" xr:uid="{00000000-0005-0000-0000-00002D1F0000}"/>
    <cellStyle name="Monétaire 4 2 6 6 11" xfId="8603" xr:uid="{00000000-0005-0000-0000-00002E1F0000}"/>
    <cellStyle name="Monétaire 4 2 6 6 12" xfId="9317" xr:uid="{00000000-0005-0000-0000-00002F1F0000}"/>
    <cellStyle name="Monétaire 4 2 6 6 13" xfId="10031" xr:uid="{00000000-0005-0000-0000-0000301F0000}"/>
    <cellStyle name="Monétaire 4 2 6 6 14" xfId="10745" xr:uid="{00000000-0005-0000-0000-0000311F0000}"/>
    <cellStyle name="Monétaire 4 2 6 6 15" xfId="1511" xr:uid="{00000000-0005-0000-0000-0000321F0000}"/>
    <cellStyle name="Monétaire 4 2 6 6 2" xfId="2219" xr:uid="{00000000-0005-0000-0000-0000331F0000}"/>
    <cellStyle name="Monétaire 4 2 6 6 3" xfId="2919" xr:uid="{00000000-0005-0000-0000-0000341F0000}"/>
    <cellStyle name="Monétaire 4 2 6 6 4" xfId="3619" xr:uid="{00000000-0005-0000-0000-0000351F0000}"/>
    <cellStyle name="Monétaire 4 2 6 6 5" xfId="4319" xr:uid="{00000000-0005-0000-0000-0000361F0000}"/>
    <cellStyle name="Monétaire 4 2 6 6 6" xfId="5033" xr:uid="{00000000-0005-0000-0000-0000371F0000}"/>
    <cellStyle name="Monétaire 4 2 6 6 7" xfId="5747" xr:uid="{00000000-0005-0000-0000-0000381F0000}"/>
    <cellStyle name="Monétaire 4 2 6 6 8" xfId="6461" xr:uid="{00000000-0005-0000-0000-0000391F0000}"/>
    <cellStyle name="Monétaire 4 2 6 6 9" xfId="7175" xr:uid="{00000000-0005-0000-0000-00003A1F0000}"/>
    <cellStyle name="Monétaire 4 2 6 7" xfId="1403" xr:uid="{00000000-0005-0000-0000-00003B1F0000}"/>
    <cellStyle name="Monétaire 4 2 6 8" xfId="2111" xr:uid="{00000000-0005-0000-0000-00003C1F0000}"/>
    <cellStyle name="Monétaire 4 2 6 9" xfId="2811" xr:uid="{00000000-0005-0000-0000-00003D1F0000}"/>
    <cellStyle name="Monétaire 4 2 7" xfId="113" xr:uid="{00000000-0005-0000-0000-00003E1F0000}"/>
    <cellStyle name="Monétaire 4 2 7 10" xfId="5647" xr:uid="{00000000-0005-0000-0000-00003F1F0000}"/>
    <cellStyle name="Monétaire 4 2 7 11" xfId="6361" xr:uid="{00000000-0005-0000-0000-0000401F0000}"/>
    <cellStyle name="Monétaire 4 2 7 12" xfId="7075" xr:uid="{00000000-0005-0000-0000-0000411F0000}"/>
    <cellStyle name="Monétaire 4 2 7 13" xfId="7789" xr:uid="{00000000-0005-0000-0000-0000421F0000}"/>
    <cellStyle name="Monétaire 4 2 7 14" xfId="8503" xr:uid="{00000000-0005-0000-0000-0000431F0000}"/>
    <cellStyle name="Monétaire 4 2 7 15" xfId="9217" xr:uid="{00000000-0005-0000-0000-0000441F0000}"/>
    <cellStyle name="Monétaire 4 2 7 16" xfId="9931" xr:uid="{00000000-0005-0000-0000-0000451F0000}"/>
    <cellStyle name="Monétaire 4 2 7 17" xfId="10645" xr:uid="{00000000-0005-0000-0000-0000461F0000}"/>
    <cellStyle name="Monétaire 4 2 7 18" xfId="903" xr:uid="{00000000-0005-0000-0000-0000471F0000}"/>
    <cellStyle name="Monétaire 4 2 7 2" xfId="705" xr:uid="{00000000-0005-0000-0000-0000481F0000}"/>
    <cellStyle name="Monétaire 4 2 7 2 10" xfId="7667" xr:uid="{00000000-0005-0000-0000-0000491F0000}"/>
    <cellStyle name="Monétaire 4 2 7 2 11" xfId="8381" xr:uid="{00000000-0005-0000-0000-00004A1F0000}"/>
    <cellStyle name="Monétaire 4 2 7 2 12" xfId="9095" xr:uid="{00000000-0005-0000-0000-00004B1F0000}"/>
    <cellStyle name="Monétaire 4 2 7 2 13" xfId="9809" xr:uid="{00000000-0005-0000-0000-00004C1F0000}"/>
    <cellStyle name="Monétaire 4 2 7 2 14" xfId="10523" xr:uid="{00000000-0005-0000-0000-00004D1F0000}"/>
    <cellStyle name="Monétaire 4 2 7 2 15" xfId="11237" xr:uid="{00000000-0005-0000-0000-00004E1F0000}"/>
    <cellStyle name="Monétaire 4 2 7 2 16" xfId="1303" xr:uid="{00000000-0005-0000-0000-00004F1F0000}"/>
    <cellStyle name="Monétaire 4 2 7 2 2" xfId="2003" xr:uid="{00000000-0005-0000-0000-0000501F0000}"/>
    <cellStyle name="Monétaire 4 2 7 2 3" xfId="2711" xr:uid="{00000000-0005-0000-0000-0000511F0000}"/>
    <cellStyle name="Monétaire 4 2 7 2 4" xfId="3411" xr:uid="{00000000-0005-0000-0000-0000521F0000}"/>
    <cellStyle name="Monétaire 4 2 7 2 5" xfId="4111" xr:uid="{00000000-0005-0000-0000-0000531F0000}"/>
    <cellStyle name="Monétaire 4 2 7 2 6" xfId="4811" xr:uid="{00000000-0005-0000-0000-0000541F0000}"/>
    <cellStyle name="Monétaire 4 2 7 2 7" xfId="5525" xr:uid="{00000000-0005-0000-0000-0000551F0000}"/>
    <cellStyle name="Monétaire 4 2 7 2 8" xfId="6239" xr:uid="{00000000-0005-0000-0000-0000561F0000}"/>
    <cellStyle name="Monétaire 4 2 7 2 9" xfId="6953" xr:uid="{00000000-0005-0000-0000-0000571F0000}"/>
    <cellStyle name="Monétaire 4 2 7 3" xfId="305" xr:uid="{00000000-0005-0000-0000-0000581F0000}"/>
    <cellStyle name="Monétaire 4 2 7 3 10" xfId="7981" xr:uid="{00000000-0005-0000-0000-0000591F0000}"/>
    <cellStyle name="Monétaire 4 2 7 3 11" xfId="8695" xr:uid="{00000000-0005-0000-0000-00005A1F0000}"/>
    <cellStyle name="Monétaire 4 2 7 3 12" xfId="9409" xr:uid="{00000000-0005-0000-0000-00005B1F0000}"/>
    <cellStyle name="Monétaire 4 2 7 3 13" xfId="10123" xr:uid="{00000000-0005-0000-0000-00005C1F0000}"/>
    <cellStyle name="Monétaire 4 2 7 3 14" xfId="10837" xr:uid="{00000000-0005-0000-0000-00005D1F0000}"/>
    <cellStyle name="Monétaire 4 2 7 3 15" xfId="1603" xr:uid="{00000000-0005-0000-0000-00005E1F0000}"/>
    <cellStyle name="Monétaire 4 2 7 3 2" xfId="2311" xr:uid="{00000000-0005-0000-0000-00005F1F0000}"/>
    <cellStyle name="Monétaire 4 2 7 3 3" xfId="3011" xr:uid="{00000000-0005-0000-0000-0000601F0000}"/>
    <cellStyle name="Monétaire 4 2 7 3 4" xfId="3711" xr:uid="{00000000-0005-0000-0000-0000611F0000}"/>
    <cellStyle name="Monétaire 4 2 7 3 5" xfId="4411" xr:uid="{00000000-0005-0000-0000-0000621F0000}"/>
    <cellStyle name="Monétaire 4 2 7 3 6" xfId="5125" xr:uid="{00000000-0005-0000-0000-0000631F0000}"/>
    <cellStyle name="Monétaire 4 2 7 3 7" xfId="5839" xr:uid="{00000000-0005-0000-0000-0000641F0000}"/>
    <cellStyle name="Monétaire 4 2 7 3 8" xfId="6553" xr:uid="{00000000-0005-0000-0000-0000651F0000}"/>
    <cellStyle name="Monétaire 4 2 7 3 9" xfId="7267" xr:uid="{00000000-0005-0000-0000-0000661F0000}"/>
    <cellStyle name="Monétaire 4 2 7 4" xfId="1411" xr:uid="{00000000-0005-0000-0000-0000671F0000}"/>
    <cellStyle name="Monétaire 4 2 7 5" xfId="2119" xr:uid="{00000000-0005-0000-0000-0000681F0000}"/>
    <cellStyle name="Monétaire 4 2 7 6" xfId="2819" xr:uid="{00000000-0005-0000-0000-0000691F0000}"/>
    <cellStyle name="Monétaire 4 2 7 7" xfId="3519" xr:uid="{00000000-0005-0000-0000-00006A1F0000}"/>
    <cellStyle name="Monétaire 4 2 7 8" xfId="4219" xr:uid="{00000000-0005-0000-0000-00006B1F0000}"/>
    <cellStyle name="Monétaire 4 2 7 9" xfId="4933" xr:uid="{00000000-0005-0000-0000-00006C1F0000}"/>
    <cellStyle name="Monétaire 4 2 8" xfId="121" xr:uid="{00000000-0005-0000-0000-00006D1F0000}"/>
    <cellStyle name="Monétaire 4 2 8 10" xfId="6369" xr:uid="{00000000-0005-0000-0000-00006E1F0000}"/>
    <cellStyle name="Monétaire 4 2 8 11" xfId="7083" xr:uid="{00000000-0005-0000-0000-00006F1F0000}"/>
    <cellStyle name="Monétaire 4 2 8 12" xfId="7797" xr:uid="{00000000-0005-0000-0000-0000701F0000}"/>
    <cellStyle name="Monétaire 4 2 8 13" xfId="8511" xr:uid="{00000000-0005-0000-0000-0000711F0000}"/>
    <cellStyle name="Monétaire 4 2 8 14" xfId="9225" xr:uid="{00000000-0005-0000-0000-0000721F0000}"/>
    <cellStyle name="Monétaire 4 2 8 15" xfId="9939" xr:uid="{00000000-0005-0000-0000-0000731F0000}"/>
    <cellStyle name="Monétaire 4 2 8 16" xfId="10653" xr:uid="{00000000-0005-0000-0000-0000741F0000}"/>
    <cellStyle name="Monétaire 4 2 8 17" xfId="1003" xr:uid="{00000000-0005-0000-0000-0000751F0000}"/>
    <cellStyle name="Monétaire 4 2 8 2" xfId="405" xr:uid="{00000000-0005-0000-0000-0000761F0000}"/>
    <cellStyle name="Monétaire 4 2 8 2 10" xfId="8081" xr:uid="{00000000-0005-0000-0000-0000771F0000}"/>
    <cellStyle name="Monétaire 4 2 8 2 11" xfId="8795" xr:uid="{00000000-0005-0000-0000-0000781F0000}"/>
    <cellStyle name="Monétaire 4 2 8 2 12" xfId="9509" xr:uid="{00000000-0005-0000-0000-0000791F0000}"/>
    <cellStyle name="Monétaire 4 2 8 2 13" xfId="10223" xr:uid="{00000000-0005-0000-0000-00007A1F0000}"/>
    <cellStyle name="Monétaire 4 2 8 2 14" xfId="10937" xr:uid="{00000000-0005-0000-0000-00007B1F0000}"/>
    <cellStyle name="Monétaire 4 2 8 2 15" xfId="1703" xr:uid="{00000000-0005-0000-0000-00007C1F0000}"/>
    <cellStyle name="Monétaire 4 2 8 2 2" xfId="2411" xr:uid="{00000000-0005-0000-0000-00007D1F0000}"/>
    <cellStyle name="Monétaire 4 2 8 2 3" xfId="3111" xr:uid="{00000000-0005-0000-0000-00007E1F0000}"/>
    <cellStyle name="Monétaire 4 2 8 2 4" xfId="3811" xr:uid="{00000000-0005-0000-0000-00007F1F0000}"/>
    <cellStyle name="Monétaire 4 2 8 2 5" xfId="4511" xr:uid="{00000000-0005-0000-0000-0000801F0000}"/>
    <cellStyle name="Monétaire 4 2 8 2 6" xfId="5225" xr:uid="{00000000-0005-0000-0000-0000811F0000}"/>
    <cellStyle name="Monétaire 4 2 8 2 7" xfId="5939" xr:uid="{00000000-0005-0000-0000-0000821F0000}"/>
    <cellStyle name="Monétaire 4 2 8 2 8" xfId="6653" xr:uid="{00000000-0005-0000-0000-0000831F0000}"/>
    <cellStyle name="Monétaire 4 2 8 2 9" xfId="7367" xr:uid="{00000000-0005-0000-0000-0000841F0000}"/>
    <cellStyle name="Monétaire 4 2 8 3" xfId="1419" xr:uid="{00000000-0005-0000-0000-0000851F0000}"/>
    <cellStyle name="Monétaire 4 2 8 4" xfId="2127" xr:uid="{00000000-0005-0000-0000-0000861F0000}"/>
    <cellStyle name="Monétaire 4 2 8 5" xfId="2827" xr:uid="{00000000-0005-0000-0000-0000871F0000}"/>
    <cellStyle name="Monétaire 4 2 8 6" xfId="3527" xr:uid="{00000000-0005-0000-0000-0000881F0000}"/>
    <cellStyle name="Monétaire 4 2 8 7" xfId="4227" xr:uid="{00000000-0005-0000-0000-0000891F0000}"/>
    <cellStyle name="Monétaire 4 2 8 8" xfId="4941" xr:uid="{00000000-0005-0000-0000-00008A1F0000}"/>
    <cellStyle name="Monétaire 4 2 8 9" xfId="5655" xr:uid="{00000000-0005-0000-0000-00008B1F0000}"/>
    <cellStyle name="Monétaire 4 2 9" xfId="505" xr:uid="{00000000-0005-0000-0000-00008C1F0000}"/>
    <cellStyle name="Monétaire 4 2 9 10" xfId="7467" xr:uid="{00000000-0005-0000-0000-00008D1F0000}"/>
    <cellStyle name="Monétaire 4 2 9 11" xfId="8181" xr:uid="{00000000-0005-0000-0000-00008E1F0000}"/>
    <cellStyle name="Monétaire 4 2 9 12" xfId="8895" xr:uid="{00000000-0005-0000-0000-00008F1F0000}"/>
    <cellStyle name="Monétaire 4 2 9 13" xfId="9609" xr:uid="{00000000-0005-0000-0000-0000901F0000}"/>
    <cellStyle name="Monétaire 4 2 9 14" xfId="10323" xr:uid="{00000000-0005-0000-0000-0000911F0000}"/>
    <cellStyle name="Monétaire 4 2 9 15" xfId="11037" xr:uid="{00000000-0005-0000-0000-0000921F0000}"/>
    <cellStyle name="Monétaire 4 2 9 16" xfId="1103" xr:uid="{00000000-0005-0000-0000-0000931F0000}"/>
    <cellStyle name="Monétaire 4 2 9 2" xfId="1803" xr:uid="{00000000-0005-0000-0000-0000941F0000}"/>
    <cellStyle name="Monétaire 4 2 9 3" xfId="2511" xr:uid="{00000000-0005-0000-0000-0000951F0000}"/>
    <cellStyle name="Monétaire 4 2 9 4" xfId="3211" xr:uid="{00000000-0005-0000-0000-0000961F0000}"/>
    <cellStyle name="Monétaire 4 2 9 5" xfId="3911" xr:uid="{00000000-0005-0000-0000-0000971F0000}"/>
    <cellStyle name="Monétaire 4 2 9 6" xfId="4611" xr:uid="{00000000-0005-0000-0000-0000981F0000}"/>
    <cellStyle name="Monétaire 4 2 9 7" xfId="5325" xr:uid="{00000000-0005-0000-0000-0000991F0000}"/>
    <cellStyle name="Monétaire 4 2 9 8" xfId="6039" xr:uid="{00000000-0005-0000-0000-00009A1F0000}"/>
    <cellStyle name="Monétaire 4 2 9 9" xfId="6753" xr:uid="{00000000-0005-0000-0000-00009B1F0000}"/>
    <cellStyle name="Monétaire 4 20" xfId="2012" xr:uid="{00000000-0005-0000-0000-00009C1F0000}"/>
    <cellStyle name="Monétaire 4 21" xfId="2712" xr:uid="{00000000-0005-0000-0000-00009D1F0000}"/>
    <cellStyle name="Monétaire 4 22" xfId="3412" xr:uid="{00000000-0005-0000-0000-00009E1F0000}"/>
    <cellStyle name="Monétaire 4 23" xfId="4112" xr:uid="{00000000-0005-0000-0000-00009F1F0000}"/>
    <cellStyle name="Monétaire 4 24" xfId="4826" xr:uid="{00000000-0005-0000-0000-0000A01F0000}"/>
    <cellStyle name="Monétaire 4 25" xfId="5540" xr:uid="{00000000-0005-0000-0000-0000A11F0000}"/>
    <cellStyle name="Monétaire 4 26" xfId="6254" xr:uid="{00000000-0005-0000-0000-0000A21F0000}"/>
    <cellStyle name="Monétaire 4 27" xfId="6968" xr:uid="{00000000-0005-0000-0000-0000A31F0000}"/>
    <cellStyle name="Monétaire 4 28" xfId="7682" xr:uid="{00000000-0005-0000-0000-0000A41F0000}"/>
    <cellStyle name="Monétaire 4 29" xfId="8396" xr:uid="{00000000-0005-0000-0000-0000A51F0000}"/>
    <cellStyle name="Monétaire 4 3" xfId="23" xr:uid="{00000000-0005-0000-0000-0000A61F0000}"/>
    <cellStyle name="Monétaire 4 3 10" xfId="1321" xr:uid="{00000000-0005-0000-0000-0000A71F0000}"/>
    <cellStyle name="Monétaire 4 3 11" xfId="2029" xr:uid="{00000000-0005-0000-0000-0000A81F0000}"/>
    <cellStyle name="Monétaire 4 3 12" xfId="2729" xr:uid="{00000000-0005-0000-0000-0000A91F0000}"/>
    <cellStyle name="Monétaire 4 3 13" xfId="3429" xr:uid="{00000000-0005-0000-0000-0000AA1F0000}"/>
    <cellStyle name="Monétaire 4 3 14" xfId="4129" xr:uid="{00000000-0005-0000-0000-0000AB1F0000}"/>
    <cellStyle name="Monétaire 4 3 15" xfId="4843" xr:uid="{00000000-0005-0000-0000-0000AC1F0000}"/>
    <cellStyle name="Monétaire 4 3 16" xfId="5557" xr:uid="{00000000-0005-0000-0000-0000AD1F0000}"/>
    <cellStyle name="Monétaire 4 3 17" xfId="6271" xr:uid="{00000000-0005-0000-0000-0000AE1F0000}"/>
    <cellStyle name="Monétaire 4 3 18" xfId="6985" xr:uid="{00000000-0005-0000-0000-0000AF1F0000}"/>
    <cellStyle name="Monétaire 4 3 19" xfId="7699" xr:uid="{00000000-0005-0000-0000-0000B01F0000}"/>
    <cellStyle name="Monétaire 4 3 2" xfId="69" xr:uid="{00000000-0005-0000-0000-0000B11F0000}"/>
    <cellStyle name="Monétaire 4 3 2 10" xfId="2775" xr:uid="{00000000-0005-0000-0000-0000B21F0000}"/>
    <cellStyle name="Monétaire 4 3 2 11" xfId="3475" xr:uid="{00000000-0005-0000-0000-0000B31F0000}"/>
    <cellStyle name="Monétaire 4 3 2 12" xfId="4175" xr:uid="{00000000-0005-0000-0000-0000B41F0000}"/>
    <cellStyle name="Monétaire 4 3 2 13" xfId="4889" xr:uid="{00000000-0005-0000-0000-0000B51F0000}"/>
    <cellStyle name="Monétaire 4 3 2 14" xfId="5603" xr:uid="{00000000-0005-0000-0000-0000B61F0000}"/>
    <cellStyle name="Monétaire 4 3 2 15" xfId="6317" xr:uid="{00000000-0005-0000-0000-0000B71F0000}"/>
    <cellStyle name="Monétaire 4 3 2 16" xfId="7031" xr:uid="{00000000-0005-0000-0000-0000B81F0000}"/>
    <cellStyle name="Monétaire 4 3 2 17" xfId="7745" xr:uid="{00000000-0005-0000-0000-0000B91F0000}"/>
    <cellStyle name="Monétaire 4 3 2 18" xfId="8459" xr:uid="{00000000-0005-0000-0000-0000BA1F0000}"/>
    <cellStyle name="Monétaire 4 3 2 19" xfId="9173" xr:uid="{00000000-0005-0000-0000-0000BB1F0000}"/>
    <cellStyle name="Monétaire 4 3 2 2" xfId="269" xr:uid="{00000000-0005-0000-0000-0000BC1F0000}"/>
    <cellStyle name="Monétaire 4 3 2 2 10" xfId="7231" xr:uid="{00000000-0005-0000-0000-0000BD1F0000}"/>
    <cellStyle name="Monétaire 4 3 2 2 11" xfId="7945" xr:uid="{00000000-0005-0000-0000-0000BE1F0000}"/>
    <cellStyle name="Monétaire 4 3 2 2 12" xfId="8659" xr:uid="{00000000-0005-0000-0000-0000BF1F0000}"/>
    <cellStyle name="Monétaire 4 3 2 2 13" xfId="9373" xr:uid="{00000000-0005-0000-0000-0000C01F0000}"/>
    <cellStyle name="Monétaire 4 3 2 2 14" xfId="10087" xr:uid="{00000000-0005-0000-0000-0000C11F0000}"/>
    <cellStyle name="Monétaire 4 3 2 2 15" xfId="10801" xr:uid="{00000000-0005-0000-0000-0000C21F0000}"/>
    <cellStyle name="Monétaire 4 3 2 2 16" xfId="867" xr:uid="{00000000-0005-0000-0000-0000C31F0000}"/>
    <cellStyle name="Monétaire 4 3 2 2 2" xfId="1567" xr:uid="{00000000-0005-0000-0000-0000C41F0000}"/>
    <cellStyle name="Monétaire 4 3 2 2 3" xfId="2275" xr:uid="{00000000-0005-0000-0000-0000C51F0000}"/>
    <cellStyle name="Monétaire 4 3 2 2 4" xfId="2975" xr:uid="{00000000-0005-0000-0000-0000C61F0000}"/>
    <cellStyle name="Monétaire 4 3 2 2 5" xfId="3675" xr:uid="{00000000-0005-0000-0000-0000C71F0000}"/>
    <cellStyle name="Monétaire 4 3 2 2 6" xfId="4375" xr:uid="{00000000-0005-0000-0000-0000C81F0000}"/>
    <cellStyle name="Monétaire 4 3 2 2 7" xfId="5089" xr:uid="{00000000-0005-0000-0000-0000C91F0000}"/>
    <cellStyle name="Monétaire 4 3 2 2 8" xfId="5803" xr:uid="{00000000-0005-0000-0000-0000CA1F0000}"/>
    <cellStyle name="Monétaire 4 3 2 2 9" xfId="6517" xr:uid="{00000000-0005-0000-0000-0000CB1F0000}"/>
    <cellStyle name="Monétaire 4 3 2 20" xfId="9887" xr:uid="{00000000-0005-0000-0000-0000CC1F0000}"/>
    <cellStyle name="Monétaire 4 3 2 21" xfId="10601" xr:uid="{00000000-0005-0000-0000-0000CD1F0000}"/>
    <cellStyle name="Monétaire 4 3 2 22" xfId="783" xr:uid="{00000000-0005-0000-0000-0000CE1F0000}"/>
    <cellStyle name="Monétaire 4 3 2 3" xfId="361" xr:uid="{00000000-0005-0000-0000-0000CF1F0000}"/>
    <cellStyle name="Monétaire 4 3 2 3 10" xfId="7323" xr:uid="{00000000-0005-0000-0000-0000D01F0000}"/>
    <cellStyle name="Monétaire 4 3 2 3 11" xfId="8037" xr:uid="{00000000-0005-0000-0000-0000D11F0000}"/>
    <cellStyle name="Monétaire 4 3 2 3 12" xfId="8751" xr:uid="{00000000-0005-0000-0000-0000D21F0000}"/>
    <cellStyle name="Monétaire 4 3 2 3 13" xfId="9465" xr:uid="{00000000-0005-0000-0000-0000D31F0000}"/>
    <cellStyle name="Monétaire 4 3 2 3 14" xfId="10179" xr:uid="{00000000-0005-0000-0000-0000D41F0000}"/>
    <cellStyle name="Monétaire 4 3 2 3 15" xfId="10893" xr:uid="{00000000-0005-0000-0000-0000D51F0000}"/>
    <cellStyle name="Monétaire 4 3 2 3 16" xfId="959" xr:uid="{00000000-0005-0000-0000-0000D61F0000}"/>
    <cellStyle name="Monétaire 4 3 2 3 2" xfId="1659" xr:uid="{00000000-0005-0000-0000-0000D71F0000}"/>
    <cellStyle name="Monétaire 4 3 2 3 3" xfId="2367" xr:uid="{00000000-0005-0000-0000-0000D81F0000}"/>
    <cellStyle name="Monétaire 4 3 2 3 4" xfId="3067" xr:uid="{00000000-0005-0000-0000-0000D91F0000}"/>
    <cellStyle name="Monétaire 4 3 2 3 5" xfId="3767" xr:uid="{00000000-0005-0000-0000-0000DA1F0000}"/>
    <cellStyle name="Monétaire 4 3 2 3 6" xfId="4467" xr:uid="{00000000-0005-0000-0000-0000DB1F0000}"/>
    <cellStyle name="Monétaire 4 3 2 3 7" xfId="5181" xr:uid="{00000000-0005-0000-0000-0000DC1F0000}"/>
    <cellStyle name="Monétaire 4 3 2 3 8" xfId="5895" xr:uid="{00000000-0005-0000-0000-0000DD1F0000}"/>
    <cellStyle name="Monétaire 4 3 2 3 9" xfId="6609" xr:uid="{00000000-0005-0000-0000-0000DE1F0000}"/>
    <cellStyle name="Monétaire 4 3 2 4" xfId="461" xr:uid="{00000000-0005-0000-0000-0000DF1F0000}"/>
    <cellStyle name="Monétaire 4 3 2 4 10" xfId="7423" xr:uid="{00000000-0005-0000-0000-0000E01F0000}"/>
    <cellStyle name="Monétaire 4 3 2 4 11" xfId="8137" xr:uid="{00000000-0005-0000-0000-0000E11F0000}"/>
    <cellStyle name="Monétaire 4 3 2 4 12" xfId="8851" xr:uid="{00000000-0005-0000-0000-0000E21F0000}"/>
    <cellStyle name="Monétaire 4 3 2 4 13" xfId="9565" xr:uid="{00000000-0005-0000-0000-0000E31F0000}"/>
    <cellStyle name="Monétaire 4 3 2 4 14" xfId="10279" xr:uid="{00000000-0005-0000-0000-0000E41F0000}"/>
    <cellStyle name="Monétaire 4 3 2 4 15" xfId="10993" xr:uid="{00000000-0005-0000-0000-0000E51F0000}"/>
    <cellStyle name="Monétaire 4 3 2 4 16" xfId="1059" xr:uid="{00000000-0005-0000-0000-0000E61F0000}"/>
    <cellStyle name="Monétaire 4 3 2 4 2" xfId="1759" xr:uid="{00000000-0005-0000-0000-0000E71F0000}"/>
    <cellStyle name="Monétaire 4 3 2 4 3" xfId="2467" xr:uid="{00000000-0005-0000-0000-0000E81F0000}"/>
    <cellStyle name="Monétaire 4 3 2 4 4" xfId="3167" xr:uid="{00000000-0005-0000-0000-0000E91F0000}"/>
    <cellStyle name="Monétaire 4 3 2 4 5" xfId="3867" xr:uid="{00000000-0005-0000-0000-0000EA1F0000}"/>
    <cellStyle name="Monétaire 4 3 2 4 6" xfId="4567" xr:uid="{00000000-0005-0000-0000-0000EB1F0000}"/>
    <cellStyle name="Monétaire 4 3 2 4 7" xfId="5281" xr:uid="{00000000-0005-0000-0000-0000EC1F0000}"/>
    <cellStyle name="Monétaire 4 3 2 4 8" xfId="5995" xr:uid="{00000000-0005-0000-0000-0000ED1F0000}"/>
    <cellStyle name="Monétaire 4 3 2 4 9" xfId="6709" xr:uid="{00000000-0005-0000-0000-0000EE1F0000}"/>
    <cellStyle name="Monétaire 4 3 2 5" xfId="561" xr:uid="{00000000-0005-0000-0000-0000EF1F0000}"/>
    <cellStyle name="Monétaire 4 3 2 5 10" xfId="7523" xr:uid="{00000000-0005-0000-0000-0000F01F0000}"/>
    <cellStyle name="Monétaire 4 3 2 5 11" xfId="8237" xr:uid="{00000000-0005-0000-0000-0000F11F0000}"/>
    <cellStyle name="Monétaire 4 3 2 5 12" xfId="8951" xr:uid="{00000000-0005-0000-0000-0000F21F0000}"/>
    <cellStyle name="Monétaire 4 3 2 5 13" xfId="9665" xr:uid="{00000000-0005-0000-0000-0000F31F0000}"/>
    <cellStyle name="Monétaire 4 3 2 5 14" xfId="10379" xr:uid="{00000000-0005-0000-0000-0000F41F0000}"/>
    <cellStyle name="Monétaire 4 3 2 5 15" xfId="11093" xr:uid="{00000000-0005-0000-0000-0000F51F0000}"/>
    <cellStyle name="Monétaire 4 3 2 5 16" xfId="1159" xr:uid="{00000000-0005-0000-0000-0000F61F0000}"/>
    <cellStyle name="Monétaire 4 3 2 5 2" xfId="1859" xr:uid="{00000000-0005-0000-0000-0000F71F0000}"/>
    <cellStyle name="Monétaire 4 3 2 5 3" xfId="2567" xr:uid="{00000000-0005-0000-0000-0000F81F0000}"/>
    <cellStyle name="Monétaire 4 3 2 5 4" xfId="3267" xr:uid="{00000000-0005-0000-0000-0000F91F0000}"/>
    <cellStyle name="Monétaire 4 3 2 5 5" xfId="3967" xr:uid="{00000000-0005-0000-0000-0000FA1F0000}"/>
    <cellStyle name="Monétaire 4 3 2 5 6" xfId="4667" xr:uid="{00000000-0005-0000-0000-0000FB1F0000}"/>
    <cellStyle name="Monétaire 4 3 2 5 7" xfId="5381" xr:uid="{00000000-0005-0000-0000-0000FC1F0000}"/>
    <cellStyle name="Monétaire 4 3 2 5 8" xfId="6095" xr:uid="{00000000-0005-0000-0000-0000FD1F0000}"/>
    <cellStyle name="Monétaire 4 3 2 5 9" xfId="6809" xr:uid="{00000000-0005-0000-0000-0000FE1F0000}"/>
    <cellStyle name="Monétaire 4 3 2 6" xfId="661" xr:uid="{00000000-0005-0000-0000-0000FF1F0000}"/>
    <cellStyle name="Monétaire 4 3 2 6 10" xfId="7623" xr:uid="{00000000-0005-0000-0000-000000200000}"/>
    <cellStyle name="Monétaire 4 3 2 6 11" xfId="8337" xr:uid="{00000000-0005-0000-0000-000001200000}"/>
    <cellStyle name="Monétaire 4 3 2 6 12" xfId="9051" xr:uid="{00000000-0005-0000-0000-000002200000}"/>
    <cellStyle name="Monétaire 4 3 2 6 13" xfId="9765" xr:uid="{00000000-0005-0000-0000-000003200000}"/>
    <cellStyle name="Monétaire 4 3 2 6 14" xfId="10479" xr:uid="{00000000-0005-0000-0000-000004200000}"/>
    <cellStyle name="Monétaire 4 3 2 6 15" xfId="11193" xr:uid="{00000000-0005-0000-0000-000005200000}"/>
    <cellStyle name="Monétaire 4 3 2 6 16" xfId="1259" xr:uid="{00000000-0005-0000-0000-000006200000}"/>
    <cellStyle name="Monétaire 4 3 2 6 2" xfId="1959" xr:uid="{00000000-0005-0000-0000-000007200000}"/>
    <cellStyle name="Monétaire 4 3 2 6 3" xfId="2667" xr:uid="{00000000-0005-0000-0000-000008200000}"/>
    <cellStyle name="Monétaire 4 3 2 6 4" xfId="3367" xr:uid="{00000000-0005-0000-0000-000009200000}"/>
    <cellStyle name="Monétaire 4 3 2 6 5" xfId="4067" xr:uid="{00000000-0005-0000-0000-00000A200000}"/>
    <cellStyle name="Monétaire 4 3 2 6 6" xfId="4767" xr:uid="{00000000-0005-0000-0000-00000B200000}"/>
    <cellStyle name="Monétaire 4 3 2 6 7" xfId="5481" xr:uid="{00000000-0005-0000-0000-00000C200000}"/>
    <cellStyle name="Monétaire 4 3 2 6 8" xfId="6195" xr:uid="{00000000-0005-0000-0000-00000D200000}"/>
    <cellStyle name="Monétaire 4 3 2 6 9" xfId="6909" xr:uid="{00000000-0005-0000-0000-00000E200000}"/>
    <cellStyle name="Monétaire 4 3 2 7" xfId="185" xr:uid="{00000000-0005-0000-0000-00000F200000}"/>
    <cellStyle name="Monétaire 4 3 2 7 10" xfId="7861" xr:uid="{00000000-0005-0000-0000-000010200000}"/>
    <cellStyle name="Monétaire 4 3 2 7 11" xfId="8575" xr:uid="{00000000-0005-0000-0000-000011200000}"/>
    <cellStyle name="Monétaire 4 3 2 7 12" xfId="9289" xr:uid="{00000000-0005-0000-0000-000012200000}"/>
    <cellStyle name="Monétaire 4 3 2 7 13" xfId="10003" xr:uid="{00000000-0005-0000-0000-000013200000}"/>
    <cellStyle name="Monétaire 4 3 2 7 14" xfId="10717" xr:uid="{00000000-0005-0000-0000-000014200000}"/>
    <cellStyle name="Monétaire 4 3 2 7 15" xfId="1483" xr:uid="{00000000-0005-0000-0000-000015200000}"/>
    <cellStyle name="Monétaire 4 3 2 7 2" xfId="2191" xr:uid="{00000000-0005-0000-0000-000016200000}"/>
    <cellStyle name="Monétaire 4 3 2 7 3" xfId="2891" xr:uid="{00000000-0005-0000-0000-000017200000}"/>
    <cellStyle name="Monétaire 4 3 2 7 4" xfId="3591" xr:uid="{00000000-0005-0000-0000-000018200000}"/>
    <cellStyle name="Monétaire 4 3 2 7 5" xfId="4291" xr:uid="{00000000-0005-0000-0000-000019200000}"/>
    <cellStyle name="Monétaire 4 3 2 7 6" xfId="5005" xr:uid="{00000000-0005-0000-0000-00001A200000}"/>
    <cellStyle name="Monétaire 4 3 2 7 7" xfId="5719" xr:uid="{00000000-0005-0000-0000-00001B200000}"/>
    <cellStyle name="Monétaire 4 3 2 7 8" xfId="6433" xr:uid="{00000000-0005-0000-0000-00001C200000}"/>
    <cellStyle name="Monétaire 4 3 2 7 9" xfId="7147" xr:uid="{00000000-0005-0000-0000-00001D200000}"/>
    <cellStyle name="Monétaire 4 3 2 8" xfId="1367" xr:uid="{00000000-0005-0000-0000-00001E200000}"/>
    <cellStyle name="Monétaire 4 3 2 9" xfId="2075" xr:uid="{00000000-0005-0000-0000-00001F200000}"/>
    <cellStyle name="Monétaire 4 3 20" xfId="8413" xr:uid="{00000000-0005-0000-0000-000020200000}"/>
    <cellStyle name="Monétaire 4 3 21" xfId="9127" xr:uid="{00000000-0005-0000-0000-000021200000}"/>
    <cellStyle name="Monétaire 4 3 22" xfId="9841" xr:uid="{00000000-0005-0000-0000-000022200000}"/>
    <cellStyle name="Monétaire 4 3 23" xfId="10555" xr:uid="{00000000-0005-0000-0000-000023200000}"/>
    <cellStyle name="Monétaire 4 3 24" xfId="737" xr:uid="{00000000-0005-0000-0000-000024200000}"/>
    <cellStyle name="Monétaire 4 3 3" xfId="38" xr:uid="{00000000-0005-0000-0000-000025200000}"/>
    <cellStyle name="Monétaire 4 3 3 10" xfId="2744" xr:uid="{00000000-0005-0000-0000-000026200000}"/>
    <cellStyle name="Monétaire 4 3 3 11" xfId="3444" xr:uid="{00000000-0005-0000-0000-000027200000}"/>
    <cellStyle name="Monétaire 4 3 3 12" xfId="4144" xr:uid="{00000000-0005-0000-0000-000028200000}"/>
    <cellStyle name="Monétaire 4 3 3 13" xfId="4858" xr:uid="{00000000-0005-0000-0000-000029200000}"/>
    <cellStyle name="Monétaire 4 3 3 14" xfId="5572" xr:uid="{00000000-0005-0000-0000-00002A200000}"/>
    <cellStyle name="Monétaire 4 3 3 15" xfId="6286" xr:uid="{00000000-0005-0000-0000-00002B200000}"/>
    <cellStyle name="Monétaire 4 3 3 16" xfId="7000" xr:uid="{00000000-0005-0000-0000-00002C200000}"/>
    <cellStyle name="Monétaire 4 3 3 17" xfId="7714" xr:uid="{00000000-0005-0000-0000-00002D200000}"/>
    <cellStyle name="Monétaire 4 3 3 18" xfId="8428" xr:uid="{00000000-0005-0000-0000-00002E200000}"/>
    <cellStyle name="Monétaire 4 3 3 19" xfId="9142" xr:uid="{00000000-0005-0000-0000-00002F200000}"/>
    <cellStyle name="Monétaire 4 3 3 2" xfId="238" xr:uid="{00000000-0005-0000-0000-000030200000}"/>
    <cellStyle name="Monétaire 4 3 3 2 10" xfId="7200" xr:uid="{00000000-0005-0000-0000-000031200000}"/>
    <cellStyle name="Monétaire 4 3 3 2 11" xfId="7914" xr:uid="{00000000-0005-0000-0000-000032200000}"/>
    <cellStyle name="Monétaire 4 3 3 2 12" xfId="8628" xr:uid="{00000000-0005-0000-0000-000033200000}"/>
    <cellStyle name="Monétaire 4 3 3 2 13" xfId="9342" xr:uid="{00000000-0005-0000-0000-000034200000}"/>
    <cellStyle name="Monétaire 4 3 3 2 14" xfId="10056" xr:uid="{00000000-0005-0000-0000-000035200000}"/>
    <cellStyle name="Monétaire 4 3 3 2 15" xfId="10770" xr:uid="{00000000-0005-0000-0000-000036200000}"/>
    <cellStyle name="Monétaire 4 3 3 2 16" xfId="836" xr:uid="{00000000-0005-0000-0000-000037200000}"/>
    <cellStyle name="Monétaire 4 3 3 2 2" xfId="1536" xr:uid="{00000000-0005-0000-0000-000038200000}"/>
    <cellStyle name="Monétaire 4 3 3 2 3" xfId="2244" xr:uid="{00000000-0005-0000-0000-000039200000}"/>
    <cellStyle name="Monétaire 4 3 3 2 4" xfId="2944" xr:uid="{00000000-0005-0000-0000-00003A200000}"/>
    <cellStyle name="Monétaire 4 3 3 2 5" xfId="3644" xr:uid="{00000000-0005-0000-0000-00003B200000}"/>
    <cellStyle name="Monétaire 4 3 3 2 6" xfId="4344" xr:uid="{00000000-0005-0000-0000-00003C200000}"/>
    <cellStyle name="Monétaire 4 3 3 2 7" xfId="5058" xr:uid="{00000000-0005-0000-0000-00003D200000}"/>
    <cellStyle name="Monétaire 4 3 3 2 8" xfId="5772" xr:uid="{00000000-0005-0000-0000-00003E200000}"/>
    <cellStyle name="Monétaire 4 3 3 2 9" xfId="6486" xr:uid="{00000000-0005-0000-0000-00003F200000}"/>
    <cellStyle name="Monétaire 4 3 3 20" xfId="9856" xr:uid="{00000000-0005-0000-0000-000040200000}"/>
    <cellStyle name="Monétaire 4 3 3 21" xfId="10570" xr:uid="{00000000-0005-0000-0000-000041200000}"/>
    <cellStyle name="Monétaire 4 3 3 22" xfId="752" xr:uid="{00000000-0005-0000-0000-000042200000}"/>
    <cellStyle name="Monétaire 4 3 3 3" xfId="330" xr:uid="{00000000-0005-0000-0000-000043200000}"/>
    <cellStyle name="Monétaire 4 3 3 3 10" xfId="7292" xr:uid="{00000000-0005-0000-0000-000044200000}"/>
    <cellStyle name="Monétaire 4 3 3 3 11" xfId="8006" xr:uid="{00000000-0005-0000-0000-000045200000}"/>
    <cellStyle name="Monétaire 4 3 3 3 12" xfId="8720" xr:uid="{00000000-0005-0000-0000-000046200000}"/>
    <cellStyle name="Monétaire 4 3 3 3 13" xfId="9434" xr:uid="{00000000-0005-0000-0000-000047200000}"/>
    <cellStyle name="Monétaire 4 3 3 3 14" xfId="10148" xr:uid="{00000000-0005-0000-0000-000048200000}"/>
    <cellStyle name="Monétaire 4 3 3 3 15" xfId="10862" xr:uid="{00000000-0005-0000-0000-000049200000}"/>
    <cellStyle name="Monétaire 4 3 3 3 16" xfId="928" xr:uid="{00000000-0005-0000-0000-00004A200000}"/>
    <cellStyle name="Monétaire 4 3 3 3 2" xfId="1628" xr:uid="{00000000-0005-0000-0000-00004B200000}"/>
    <cellStyle name="Monétaire 4 3 3 3 3" xfId="2336" xr:uid="{00000000-0005-0000-0000-00004C200000}"/>
    <cellStyle name="Monétaire 4 3 3 3 4" xfId="3036" xr:uid="{00000000-0005-0000-0000-00004D200000}"/>
    <cellStyle name="Monétaire 4 3 3 3 5" xfId="3736" xr:uid="{00000000-0005-0000-0000-00004E200000}"/>
    <cellStyle name="Monétaire 4 3 3 3 6" xfId="4436" xr:uid="{00000000-0005-0000-0000-00004F200000}"/>
    <cellStyle name="Monétaire 4 3 3 3 7" xfId="5150" xr:uid="{00000000-0005-0000-0000-000050200000}"/>
    <cellStyle name="Monétaire 4 3 3 3 8" xfId="5864" xr:uid="{00000000-0005-0000-0000-000051200000}"/>
    <cellStyle name="Monétaire 4 3 3 3 9" xfId="6578" xr:uid="{00000000-0005-0000-0000-000052200000}"/>
    <cellStyle name="Monétaire 4 3 3 4" xfId="430" xr:uid="{00000000-0005-0000-0000-000053200000}"/>
    <cellStyle name="Monétaire 4 3 3 4 10" xfId="7392" xr:uid="{00000000-0005-0000-0000-000054200000}"/>
    <cellStyle name="Monétaire 4 3 3 4 11" xfId="8106" xr:uid="{00000000-0005-0000-0000-000055200000}"/>
    <cellStyle name="Monétaire 4 3 3 4 12" xfId="8820" xr:uid="{00000000-0005-0000-0000-000056200000}"/>
    <cellStyle name="Monétaire 4 3 3 4 13" xfId="9534" xr:uid="{00000000-0005-0000-0000-000057200000}"/>
    <cellStyle name="Monétaire 4 3 3 4 14" xfId="10248" xr:uid="{00000000-0005-0000-0000-000058200000}"/>
    <cellStyle name="Monétaire 4 3 3 4 15" xfId="10962" xr:uid="{00000000-0005-0000-0000-000059200000}"/>
    <cellStyle name="Monétaire 4 3 3 4 16" xfId="1028" xr:uid="{00000000-0005-0000-0000-00005A200000}"/>
    <cellStyle name="Monétaire 4 3 3 4 2" xfId="1728" xr:uid="{00000000-0005-0000-0000-00005B200000}"/>
    <cellStyle name="Monétaire 4 3 3 4 3" xfId="2436" xr:uid="{00000000-0005-0000-0000-00005C200000}"/>
    <cellStyle name="Monétaire 4 3 3 4 4" xfId="3136" xr:uid="{00000000-0005-0000-0000-00005D200000}"/>
    <cellStyle name="Monétaire 4 3 3 4 5" xfId="3836" xr:uid="{00000000-0005-0000-0000-00005E200000}"/>
    <cellStyle name="Monétaire 4 3 3 4 6" xfId="4536" xr:uid="{00000000-0005-0000-0000-00005F200000}"/>
    <cellStyle name="Monétaire 4 3 3 4 7" xfId="5250" xr:uid="{00000000-0005-0000-0000-000060200000}"/>
    <cellStyle name="Monétaire 4 3 3 4 8" xfId="5964" xr:uid="{00000000-0005-0000-0000-000061200000}"/>
    <cellStyle name="Monétaire 4 3 3 4 9" xfId="6678" xr:uid="{00000000-0005-0000-0000-000062200000}"/>
    <cellStyle name="Monétaire 4 3 3 5" xfId="530" xr:uid="{00000000-0005-0000-0000-000063200000}"/>
    <cellStyle name="Monétaire 4 3 3 5 10" xfId="7492" xr:uid="{00000000-0005-0000-0000-000064200000}"/>
    <cellStyle name="Monétaire 4 3 3 5 11" xfId="8206" xr:uid="{00000000-0005-0000-0000-000065200000}"/>
    <cellStyle name="Monétaire 4 3 3 5 12" xfId="8920" xr:uid="{00000000-0005-0000-0000-000066200000}"/>
    <cellStyle name="Monétaire 4 3 3 5 13" xfId="9634" xr:uid="{00000000-0005-0000-0000-000067200000}"/>
    <cellStyle name="Monétaire 4 3 3 5 14" xfId="10348" xr:uid="{00000000-0005-0000-0000-000068200000}"/>
    <cellStyle name="Monétaire 4 3 3 5 15" xfId="11062" xr:uid="{00000000-0005-0000-0000-000069200000}"/>
    <cellStyle name="Monétaire 4 3 3 5 16" xfId="1128" xr:uid="{00000000-0005-0000-0000-00006A200000}"/>
    <cellStyle name="Monétaire 4 3 3 5 2" xfId="1828" xr:uid="{00000000-0005-0000-0000-00006B200000}"/>
    <cellStyle name="Monétaire 4 3 3 5 3" xfId="2536" xr:uid="{00000000-0005-0000-0000-00006C200000}"/>
    <cellStyle name="Monétaire 4 3 3 5 4" xfId="3236" xr:uid="{00000000-0005-0000-0000-00006D200000}"/>
    <cellStyle name="Monétaire 4 3 3 5 5" xfId="3936" xr:uid="{00000000-0005-0000-0000-00006E200000}"/>
    <cellStyle name="Monétaire 4 3 3 5 6" xfId="4636" xr:uid="{00000000-0005-0000-0000-00006F200000}"/>
    <cellStyle name="Monétaire 4 3 3 5 7" xfId="5350" xr:uid="{00000000-0005-0000-0000-000070200000}"/>
    <cellStyle name="Monétaire 4 3 3 5 8" xfId="6064" xr:uid="{00000000-0005-0000-0000-000071200000}"/>
    <cellStyle name="Monétaire 4 3 3 5 9" xfId="6778" xr:uid="{00000000-0005-0000-0000-000072200000}"/>
    <cellStyle name="Monétaire 4 3 3 6" xfId="630" xr:uid="{00000000-0005-0000-0000-000073200000}"/>
    <cellStyle name="Monétaire 4 3 3 6 10" xfId="7592" xr:uid="{00000000-0005-0000-0000-000074200000}"/>
    <cellStyle name="Monétaire 4 3 3 6 11" xfId="8306" xr:uid="{00000000-0005-0000-0000-000075200000}"/>
    <cellStyle name="Monétaire 4 3 3 6 12" xfId="9020" xr:uid="{00000000-0005-0000-0000-000076200000}"/>
    <cellStyle name="Monétaire 4 3 3 6 13" xfId="9734" xr:uid="{00000000-0005-0000-0000-000077200000}"/>
    <cellStyle name="Monétaire 4 3 3 6 14" xfId="10448" xr:uid="{00000000-0005-0000-0000-000078200000}"/>
    <cellStyle name="Monétaire 4 3 3 6 15" xfId="11162" xr:uid="{00000000-0005-0000-0000-000079200000}"/>
    <cellStyle name="Monétaire 4 3 3 6 16" xfId="1228" xr:uid="{00000000-0005-0000-0000-00007A200000}"/>
    <cellStyle name="Monétaire 4 3 3 6 2" xfId="1928" xr:uid="{00000000-0005-0000-0000-00007B200000}"/>
    <cellStyle name="Monétaire 4 3 3 6 3" xfId="2636" xr:uid="{00000000-0005-0000-0000-00007C200000}"/>
    <cellStyle name="Monétaire 4 3 3 6 4" xfId="3336" xr:uid="{00000000-0005-0000-0000-00007D200000}"/>
    <cellStyle name="Monétaire 4 3 3 6 5" xfId="4036" xr:uid="{00000000-0005-0000-0000-00007E200000}"/>
    <cellStyle name="Monétaire 4 3 3 6 6" xfId="4736" xr:uid="{00000000-0005-0000-0000-00007F200000}"/>
    <cellStyle name="Monétaire 4 3 3 6 7" xfId="5450" xr:uid="{00000000-0005-0000-0000-000080200000}"/>
    <cellStyle name="Monétaire 4 3 3 6 8" xfId="6164" xr:uid="{00000000-0005-0000-0000-000081200000}"/>
    <cellStyle name="Monétaire 4 3 3 6 9" xfId="6878" xr:uid="{00000000-0005-0000-0000-000082200000}"/>
    <cellStyle name="Monétaire 4 3 3 7" xfId="154" xr:uid="{00000000-0005-0000-0000-000083200000}"/>
    <cellStyle name="Monétaire 4 3 3 7 10" xfId="7830" xr:uid="{00000000-0005-0000-0000-000084200000}"/>
    <cellStyle name="Monétaire 4 3 3 7 11" xfId="8544" xr:uid="{00000000-0005-0000-0000-000085200000}"/>
    <cellStyle name="Monétaire 4 3 3 7 12" xfId="9258" xr:uid="{00000000-0005-0000-0000-000086200000}"/>
    <cellStyle name="Monétaire 4 3 3 7 13" xfId="9972" xr:uid="{00000000-0005-0000-0000-000087200000}"/>
    <cellStyle name="Monétaire 4 3 3 7 14" xfId="10686" xr:uid="{00000000-0005-0000-0000-000088200000}"/>
    <cellStyle name="Monétaire 4 3 3 7 15" xfId="1452" xr:uid="{00000000-0005-0000-0000-000089200000}"/>
    <cellStyle name="Monétaire 4 3 3 7 2" xfId="2160" xr:uid="{00000000-0005-0000-0000-00008A200000}"/>
    <cellStyle name="Monétaire 4 3 3 7 3" xfId="2860" xr:uid="{00000000-0005-0000-0000-00008B200000}"/>
    <cellStyle name="Monétaire 4 3 3 7 4" xfId="3560" xr:uid="{00000000-0005-0000-0000-00008C200000}"/>
    <cellStyle name="Monétaire 4 3 3 7 5" xfId="4260" xr:uid="{00000000-0005-0000-0000-00008D200000}"/>
    <cellStyle name="Monétaire 4 3 3 7 6" xfId="4974" xr:uid="{00000000-0005-0000-0000-00008E200000}"/>
    <cellStyle name="Monétaire 4 3 3 7 7" xfId="5688" xr:uid="{00000000-0005-0000-0000-00008F200000}"/>
    <cellStyle name="Monétaire 4 3 3 7 8" xfId="6402" xr:uid="{00000000-0005-0000-0000-000090200000}"/>
    <cellStyle name="Monétaire 4 3 3 7 9" xfId="7116" xr:uid="{00000000-0005-0000-0000-000091200000}"/>
    <cellStyle name="Monétaire 4 3 3 8" xfId="1336" xr:uid="{00000000-0005-0000-0000-000092200000}"/>
    <cellStyle name="Monétaire 4 3 3 9" xfId="2044" xr:uid="{00000000-0005-0000-0000-000093200000}"/>
    <cellStyle name="Monétaire 4 3 4" xfId="223" xr:uid="{00000000-0005-0000-0000-000094200000}"/>
    <cellStyle name="Monétaire 4 3 4 10" xfId="7185" xr:uid="{00000000-0005-0000-0000-000095200000}"/>
    <cellStyle name="Monétaire 4 3 4 11" xfId="7899" xr:uid="{00000000-0005-0000-0000-000096200000}"/>
    <cellStyle name="Monétaire 4 3 4 12" xfId="8613" xr:uid="{00000000-0005-0000-0000-000097200000}"/>
    <cellStyle name="Monétaire 4 3 4 13" xfId="9327" xr:uid="{00000000-0005-0000-0000-000098200000}"/>
    <cellStyle name="Monétaire 4 3 4 14" xfId="10041" xr:uid="{00000000-0005-0000-0000-000099200000}"/>
    <cellStyle name="Monétaire 4 3 4 15" xfId="10755" xr:uid="{00000000-0005-0000-0000-00009A200000}"/>
    <cellStyle name="Monétaire 4 3 4 16" xfId="821" xr:uid="{00000000-0005-0000-0000-00009B200000}"/>
    <cellStyle name="Monétaire 4 3 4 2" xfId="1521" xr:uid="{00000000-0005-0000-0000-00009C200000}"/>
    <cellStyle name="Monétaire 4 3 4 3" xfId="2229" xr:uid="{00000000-0005-0000-0000-00009D200000}"/>
    <cellStyle name="Monétaire 4 3 4 4" xfId="2929" xr:uid="{00000000-0005-0000-0000-00009E200000}"/>
    <cellStyle name="Monétaire 4 3 4 5" xfId="3629" xr:uid="{00000000-0005-0000-0000-00009F200000}"/>
    <cellStyle name="Monétaire 4 3 4 6" xfId="4329" xr:uid="{00000000-0005-0000-0000-0000A0200000}"/>
    <cellStyle name="Monétaire 4 3 4 7" xfId="5043" xr:uid="{00000000-0005-0000-0000-0000A1200000}"/>
    <cellStyle name="Monétaire 4 3 4 8" xfId="5757" xr:uid="{00000000-0005-0000-0000-0000A2200000}"/>
    <cellStyle name="Monétaire 4 3 4 9" xfId="6471" xr:uid="{00000000-0005-0000-0000-0000A3200000}"/>
    <cellStyle name="Monétaire 4 3 5" xfId="315" xr:uid="{00000000-0005-0000-0000-0000A4200000}"/>
    <cellStyle name="Monétaire 4 3 5 10" xfId="7277" xr:uid="{00000000-0005-0000-0000-0000A5200000}"/>
    <cellStyle name="Monétaire 4 3 5 11" xfId="7991" xr:uid="{00000000-0005-0000-0000-0000A6200000}"/>
    <cellStyle name="Monétaire 4 3 5 12" xfId="8705" xr:uid="{00000000-0005-0000-0000-0000A7200000}"/>
    <cellStyle name="Monétaire 4 3 5 13" xfId="9419" xr:uid="{00000000-0005-0000-0000-0000A8200000}"/>
    <cellStyle name="Monétaire 4 3 5 14" xfId="10133" xr:uid="{00000000-0005-0000-0000-0000A9200000}"/>
    <cellStyle name="Monétaire 4 3 5 15" xfId="10847" xr:uid="{00000000-0005-0000-0000-0000AA200000}"/>
    <cellStyle name="Monétaire 4 3 5 16" xfId="913" xr:uid="{00000000-0005-0000-0000-0000AB200000}"/>
    <cellStyle name="Monétaire 4 3 5 2" xfId="1613" xr:uid="{00000000-0005-0000-0000-0000AC200000}"/>
    <cellStyle name="Monétaire 4 3 5 3" xfId="2321" xr:uid="{00000000-0005-0000-0000-0000AD200000}"/>
    <cellStyle name="Monétaire 4 3 5 4" xfId="3021" xr:uid="{00000000-0005-0000-0000-0000AE200000}"/>
    <cellStyle name="Monétaire 4 3 5 5" xfId="3721" xr:uid="{00000000-0005-0000-0000-0000AF200000}"/>
    <cellStyle name="Monétaire 4 3 5 6" xfId="4421" xr:uid="{00000000-0005-0000-0000-0000B0200000}"/>
    <cellStyle name="Monétaire 4 3 5 7" xfId="5135" xr:uid="{00000000-0005-0000-0000-0000B1200000}"/>
    <cellStyle name="Monétaire 4 3 5 8" xfId="5849" xr:uid="{00000000-0005-0000-0000-0000B2200000}"/>
    <cellStyle name="Monétaire 4 3 5 9" xfId="6563" xr:uid="{00000000-0005-0000-0000-0000B3200000}"/>
    <cellStyle name="Monétaire 4 3 6" xfId="415" xr:uid="{00000000-0005-0000-0000-0000B4200000}"/>
    <cellStyle name="Monétaire 4 3 6 10" xfId="7377" xr:uid="{00000000-0005-0000-0000-0000B5200000}"/>
    <cellStyle name="Monétaire 4 3 6 11" xfId="8091" xr:uid="{00000000-0005-0000-0000-0000B6200000}"/>
    <cellStyle name="Monétaire 4 3 6 12" xfId="8805" xr:uid="{00000000-0005-0000-0000-0000B7200000}"/>
    <cellStyle name="Monétaire 4 3 6 13" xfId="9519" xr:uid="{00000000-0005-0000-0000-0000B8200000}"/>
    <cellStyle name="Monétaire 4 3 6 14" xfId="10233" xr:uid="{00000000-0005-0000-0000-0000B9200000}"/>
    <cellStyle name="Monétaire 4 3 6 15" xfId="10947" xr:uid="{00000000-0005-0000-0000-0000BA200000}"/>
    <cellStyle name="Monétaire 4 3 6 16" xfId="1013" xr:uid="{00000000-0005-0000-0000-0000BB200000}"/>
    <cellStyle name="Monétaire 4 3 6 2" xfId="1713" xr:uid="{00000000-0005-0000-0000-0000BC200000}"/>
    <cellStyle name="Monétaire 4 3 6 3" xfId="2421" xr:uid="{00000000-0005-0000-0000-0000BD200000}"/>
    <cellStyle name="Monétaire 4 3 6 4" xfId="3121" xr:uid="{00000000-0005-0000-0000-0000BE200000}"/>
    <cellStyle name="Monétaire 4 3 6 5" xfId="3821" xr:uid="{00000000-0005-0000-0000-0000BF200000}"/>
    <cellStyle name="Monétaire 4 3 6 6" xfId="4521" xr:uid="{00000000-0005-0000-0000-0000C0200000}"/>
    <cellStyle name="Monétaire 4 3 6 7" xfId="5235" xr:uid="{00000000-0005-0000-0000-0000C1200000}"/>
    <cellStyle name="Monétaire 4 3 6 8" xfId="5949" xr:uid="{00000000-0005-0000-0000-0000C2200000}"/>
    <cellStyle name="Monétaire 4 3 6 9" xfId="6663" xr:uid="{00000000-0005-0000-0000-0000C3200000}"/>
    <cellStyle name="Monétaire 4 3 7" xfId="515" xr:uid="{00000000-0005-0000-0000-0000C4200000}"/>
    <cellStyle name="Monétaire 4 3 7 10" xfId="7477" xr:uid="{00000000-0005-0000-0000-0000C5200000}"/>
    <cellStyle name="Monétaire 4 3 7 11" xfId="8191" xr:uid="{00000000-0005-0000-0000-0000C6200000}"/>
    <cellStyle name="Monétaire 4 3 7 12" xfId="8905" xr:uid="{00000000-0005-0000-0000-0000C7200000}"/>
    <cellStyle name="Monétaire 4 3 7 13" xfId="9619" xr:uid="{00000000-0005-0000-0000-0000C8200000}"/>
    <cellStyle name="Monétaire 4 3 7 14" xfId="10333" xr:uid="{00000000-0005-0000-0000-0000C9200000}"/>
    <cellStyle name="Monétaire 4 3 7 15" xfId="11047" xr:uid="{00000000-0005-0000-0000-0000CA200000}"/>
    <cellStyle name="Monétaire 4 3 7 16" xfId="1113" xr:uid="{00000000-0005-0000-0000-0000CB200000}"/>
    <cellStyle name="Monétaire 4 3 7 2" xfId="1813" xr:uid="{00000000-0005-0000-0000-0000CC200000}"/>
    <cellStyle name="Monétaire 4 3 7 3" xfId="2521" xr:uid="{00000000-0005-0000-0000-0000CD200000}"/>
    <cellStyle name="Monétaire 4 3 7 4" xfId="3221" xr:uid="{00000000-0005-0000-0000-0000CE200000}"/>
    <cellStyle name="Monétaire 4 3 7 5" xfId="3921" xr:uid="{00000000-0005-0000-0000-0000CF200000}"/>
    <cellStyle name="Monétaire 4 3 7 6" xfId="4621" xr:uid="{00000000-0005-0000-0000-0000D0200000}"/>
    <cellStyle name="Monétaire 4 3 7 7" xfId="5335" xr:uid="{00000000-0005-0000-0000-0000D1200000}"/>
    <cellStyle name="Monétaire 4 3 7 8" xfId="6049" xr:uid="{00000000-0005-0000-0000-0000D2200000}"/>
    <cellStyle name="Monétaire 4 3 7 9" xfId="6763" xr:uid="{00000000-0005-0000-0000-0000D3200000}"/>
    <cellStyle name="Monétaire 4 3 8" xfId="615" xr:uid="{00000000-0005-0000-0000-0000D4200000}"/>
    <cellStyle name="Monétaire 4 3 8 10" xfId="7577" xr:uid="{00000000-0005-0000-0000-0000D5200000}"/>
    <cellStyle name="Monétaire 4 3 8 11" xfId="8291" xr:uid="{00000000-0005-0000-0000-0000D6200000}"/>
    <cellStyle name="Monétaire 4 3 8 12" xfId="9005" xr:uid="{00000000-0005-0000-0000-0000D7200000}"/>
    <cellStyle name="Monétaire 4 3 8 13" xfId="9719" xr:uid="{00000000-0005-0000-0000-0000D8200000}"/>
    <cellStyle name="Monétaire 4 3 8 14" xfId="10433" xr:uid="{00000000-0005-0000-0000-0000D9200000}"/>
    <cellStyle name="Monétaire 4 3 8 15" xfId="11147" xr:uid="{00000000-0005-0000-0000-0000DA200000}"/>
    <cellStyle name="Monétaire 4 3 8 16" xfId="1213" xr:uid="{00000000-0005-0000-0000-0000DB200000}"/>
    <cellStyle name="Monétaire 4 3 8 2" xfId="1913" xr:uid="{00000000-0005-0000-0000-0000DC200000}"/>
    <cellStyle name="Monétaire 4 3 8 3" xfId="2621" xr:uid="{00000000-0005-0000-0000-0000DD200000}"/>
    <cellStyle name="Monétaire 4 3 8 4" xfId="3321" xr:uid="{00000000-0005-0000-0000-0000DE200000}"/>
    <cellStyle name="Monétaire 4 3 8 5" xfId="4021" xr:uid="{00000000-0005-0000-0000-0000DF200000}"/>
    <cellStyle name="Monétaire 4 3 8 6" xfId="4721" xr:uid="{00000000-0005-0000-0000-0000E0200000}"/>
    <cellStyle name="Monétaire 4 3 8 7" xfId="5435" xr:uid="{00000000-0005-0000-0000-0000E1200000}"/>
    <cellStyle name="Monétaire 4 3 8 8" xfId="6149" xr:uid="{00000000-0005-0000-0000-0000E2200000}"/>
    <cellStyle name="Monétaire 4 3 8 9" xfId="6863" xr:uid="{00000000-0005-0000-0000-0000E3200000}"/>
    <cellStyle name="Monétaire 4 3 9" xfId="139" xr:uid="{00000000-0005-0000-0000-0000E4200000}"/>
    <cellStyle name="Monétaire 4 3 9 10" xfId="7815" xr:uid="{00000000-0005-0000-0000-0000E5200000}"/>
    <cellStyle name="Monétaire 4 3 9 11" xfId="8529" xr:uid="{00000000-0005-0000-0000-0000E6200000}"/>
    <cellStyle name="Monétaire 4 3 9 12" xfId="9243" xr:uid="{00000000-0005-0000-0000-0000E7200000}"/>
    <cellStyle name="Monétaire 4 3 9 13" xfId="9957" xr:uid="{00000000-0005-0000-0000-0000E8200000}"/>
    <cellStyle name="Monétaire 4 3 9 14" xfId="10671" xr:uid="{00000000-0005-0000-0000-0000E9200000}"/>
    <cellStyle name="Monétaire 4 3 9 15" xfId="1437" xr:uid="{00000000-0005-0000-0000-0000EA200000}"/>
    <cellStyle name="Monétaire 4 3 9 2" xfId="2145" xr:uid="{00000000-0005-0000-0000-0000EB200000}"/>
    <cellStyle name="Monétaire 4 3 9 3" xfId="2845" xr:uid="{00000000-0005-0000-0000-0000EC200000}"/>
    <cellStyle name="Monétaire 4 3 9 4" xfId="3545" xr:uid="{00000000-0005-0000-0000-0000ED200000}"/>
    <cellStyle name="Monétaire 4 3 9 5" xfId="4245" xr:uid="{00000000-0005-0000-0000-0000EE200000}"/>
    <cellStyle name="Monétaire 4 3 9 6" xfId="4959" xr:uid="{00000000-0005-0000-0000-0000EF200000}"/>
    <cellStyle name="Monétaire 4 3 9 7" xfId="5673" xr:uid="{00000000-0005-0000-0000-0000F0200000}"/>
    <cellStyle name="Monétaire 4 3 9 8" xfId="6387" xr:uid="{00000000-0005-0000-0000-0000F1200000}"/>
    <cellStyle name="Monétaire 4 3 9 9" xfId="7101" xr:uid="{00000000-0005-0000-0000-0000F2200000}"/>
    <cellStyle name="Monétaire 4 30" xfId="9110" xr:uid="{00000000-0005-0000-0000-0000F3200000}"/>
    <cellStyle name="Monétaire 4 31" xfId="9824" xr:uid="{00000000-0005-0000-0000-0000F4200000}"/>
    <cellStyle name="Monétaire 4 32" xfId="10538" xr:uid="{00000000-0005-0000-0000-0000F5200000}"/>
    <cellStyle name="Monétaire 4 33" xfId="720" xr:uid="{00000000-0005-0000-0000-0000F6200000}"/>
    <cellStyle name="Monétaire 4 4" xfId="52" xr:uid="{00000000-0005-0000-0000-0000F7200000}"/>
    <cellStyle name="Monétaire 4 4 10" xfId="2758" xr:uid="{00000000-0005-0000-0000-0000F8200000}"/>
    <cellStyle name="Monétaire 4 4 11" xfId="3458" xr:uid="{00000000-0005-0000-0000-0000F9200000}"/>
    <cellStyle name="Monétaire 4 4 12" xfId="4158" xr:uid="{00000000-0005-0000-0000-0000FA200000}"/>
    <cellStyle name="Monétaire 4 4 13" xfId="4872" xr:uid="{00000000-0005-0000-0000-0000FB200000}"/>
    <cellStyle name="Monétaire 4 4 14" xfId="5586" xr:uid="{00000000-0005-0000-0000-0000FC200000}"/>
    <cellStyle name="Monétaire 4 4 15" xfId="6300" xr:uid="{00000000-0005-0000-0000-0000FD200000}"/>
    <cellStyle name="Monétaire 4 4 16" xfId="7014" xr:uid="{00000000-0005-0000-0000-0000FE200000}"/>
    <cellStyle name="Monétaire 4 4 17" xfId="7728" xr:uid="{00000000-0005-0000-0000-0000FF200000}"/>
    <cellStyle name="Monétaire 4 4 18" xfId="8442" xr:uid="{00000000-0005-0000-0000-000000210000}"/>
    <cellStyle name="Monétaire 4 4 19" xfId="9156" xr:uid="{00000000-0005-0000-0000-000001210000}"/>
    <cellStyle name="Monétaire 4 4 2" xfId="252" xr:uid="{00000000-0005-0000-0000-000002210000}"/>
    <cellStyle name="Monétaire 4 4 2 10" xfId="7214" xr:uid="{00000000-0005-0000-0000-000003210000}"/>
    <cellStyle name="Monétaire 4 4 2 11" xfId="7928" xr:uid="{00000000-0005-0000-0000-000004210000}"/>
    <cellStyle name="Monétaire 4 4 2 12" xfId="8642" xr:uid="{00000000-0005-0000-0000-000005210000}"/>
    <cellStyle name="Monétaire 4 4 2 13" xfId="9356" xr:uid="{00000000-0005-0000-0000-000006210000}"/>
    <cellStyle name="Monétaire 4 4 2 14" xfId="10070" xr:uid="{00000000-0005-0000-0000-000007210000}"/>
    <cellStyle name="Monétaire 4 4 2 15" xfId="10784" xr:uid="{00000000-0005-0000-0000-000008210000}"/>
    <cellStyle name="Monétaire 4 4 2 16" xfId="850" xr:uid="{00000000-0005-0000-0000-000009210000}"/>
    <cellStyle name="Monétaire 4 4 2 2" xfId="1550" xr:uid="{00000000-0005-0000-0000-00000A210000}"/>
    <cellStyle name="Monétaire 4 4 2 3" xfId="2258" xr:uid="{00000000-0005-0000-0000-00000B210000}"/>
    <cellStyle name="Monétaire 4 4 2 4" xfId="2958" xr:uid="{00000000-0005-0000-0000-00000C210000}"/>
    <cellStyle name="Monétaire 4 4 2 5" xfId="3658" xr:uid="{00000000-0005-0000-0000-00000D210000}"/>
    <cellStyle name="Monétaire 4 4 2 6" xfId="4358" xr:uid="{00000000-0005-0000-0000-00000E210000}"/>
    <cellStyle name="Monétaire 4 4 2 7" xfId="5072" xr:uid="{00000000-0005-0000-0000-00000F210000}"/>
    <cellStyle name="Monétaire 4 4 2 8" xfId="5786" xr:uid="{00000000-0005-0000-0000-000010210000}"/>
    <cellStyle name="Monétaire 4 4 2 9" xfId="6500" xr:uid="{00000000-0005-0000-0000-000011210000}"/>
    <cellStyle name="Monétaire 4 4 20" xfId="9870" xr:uid="{00000000-0005-0000-0000-000012210000}"/>
    <cellStyle name="Monétaire 4 4 21" xfId="10584" xr:uid="{00000000-0005-0000-0000-000013210000}"/>
    <cellStyle name="Monétaire 4 4 22" xfId="766" xr:uid="{00000000-0005-0000-0000-000014210000}"/>
    <cellStyle name="Monétaire 4 4 3" xfId="344" xr:uid="{00000000-0005-0000-0000-000015210000}"/>
    <cellStyle name="Monétaire 4 4 3 10" xfId="7306" xr:uid="{00000000-0005-0000-0000-000016210000}"/>
    <cellStyle name="Monétaire 4 4 3 11" xfId="8020" xr:uid="{00000000-0005-0000-0000-000017210000}"/>
    <cellStyle name="Monétaire 4 4 3 12" xfId="8734" xr:uid="{00000000-0005-0000-0000-000018210000}"/>
    <cellStyle name="Monétaire 4 4 3 13" xfId="9448" xr:uid="{00000000-0005-0000-0000-000019210000}"/>
    <cellStyle name="Monétaire 4 4 3 14" xfId="10162" xr:uid="{00000000-0005-0000-0000-00001A210000}"/>
    <cellStyle name="Monétaire 4 4 3 15" xfId="10876" xr:uid="{00000000-0005-0000-0000-00001B210000}"/>
    <cellStyle name="Monétaire 4 4 3 16" xfId="942" xr:uid="{00000000-0005-0000-0000-00001C210000}"/>
    <cellStyle name="Monétaire 4 4 3 2" xfId="1642" xr:uid="{00000000-0005-0000-0000-00001D210000}"/>
    <cellStyle name="Monétaire 4 4 3 3" xfId="2350" xr:uid="{00000000-0005-0000-0000-00001E210000}"/>
    <cellStyle name="Monétaire 4 4 3 4" xfId="3050" xr:uid="{00000000-0005-0000-0000-00001F210000}"/>
    <cellStyle name="Monétaire 4 4 3 5" xfId="3750" xr:uid="{00000000-0005-0000-0000-000020210000}"/>
    <cellStyle name="Monétaire 4 4 3 6" xfId="4450" xr:uid="{00000000-0005-0000-0000-000021210000}"/>
    <cellStyle name="Monétaire 4 4 3 7" xfId="5164" xr:uid="{00000000-0005-0000-0000-000022210000}"/>
    <cellStyle name="Monétaire 4 4 3 8" xfId="5878" xr:uid="{00000000-0005-0000-0000-000023210000}"/>
    <cellStyle name="Monétaire 4 4 3 9" xfId="6592" xr:uid="{00000000-0005-0000-0000-000024210000}"/>
    <cellStyle name="Monétaire 4 4 4" xfId="444" xr:uid="{00000000-0005-0000-0000-000025210000}"/>
    <cellStyle name="Monétaire 4 4 4 10" xfId="7406" xr:uid="{00000000-0005-0000-0000-000026210000}"/>
    <cellStyle name="Monétaire 4 4 4 11" xfId="8120" xr:uid="{00000000-0005-0000-0000-000027210000}"/>
    <cellStyle name="Monétaire 4 4 4 12" xfId="8834" xr:uid="{00000000-0005-0000-0000-000028210000}"/>
    <cellStyle name="Monétaire 4 4 4 13" xfId="9548" xr:uid="{00000000-0005-0000-0000-000029210000}"/>
    <cellStyle name="Monétaire 4 4 4 14" xfId="10262" xr:uid="{00000000-0005-0000-0000-00002A210000}"/>
    <cellStyle name="Monétaire 4 4 4 15" xfId="10976" xr:uid="{00000000-0005-0000-0000-00002B210000}"/>
    <cellStyle name="Monétaire 4 4 4 16" xfId="1042" xr:uid="{00000000-0005-0000-0000-00002C210000}"/>
    <cellStyle name="Monétaire 4 4 4 2" xfId="1742" xr:uid="{00000000-0005-0000-0000-00002D210000}"/>
    <cellStyle name="Monétaire 4 4 4 3" xfId="2450" xr:uid="{00000000-0005-0000-0000-00002E210000}"/>
    <cellStyle name="Monétaire 4 4 4 4" xfId="3150" xr:uid="{00000000-0005-0000-0000-00002F210000}"/>
    <cellStyle name="Monétaire 4 4 4 5" xfId="3850" xr:uid="{00000000-0005-0000-0000-000030210000}"/>
    <cellStyle name="Monétaire 4 4 4 6" xfId="4550" xr:uid="{00000000-0005-0000-0000-000031210000}"/>
    <cellStyle name="Monétaire 4 4 4 7" xfId="5264" xr:uid="{00000000-0005-0000-0000-000032210000}"/>
    <cellStyle name="Monétaire 4 4 4 8" xfId="5978" xr:uid="{00000000-0005-0000-0000-000033210000}"/>
    <cellStyle name="Monétaire 4 4 4 9" xfId="6692" xr:uid="{00000000-0005-0000-0000-000034210000}"/>
    <cellStyle name="Monétaire 4 4 5" xfId="544" xr:uid="{00000000-0005-0000-0000-000035210000}"/>
    <cellStyle name="Monétaire 4 4 5 10" xfId="7506" xr:uid="{00000000-0005-0000-0000-000036210000}"/>
    <cellStyle name="Monétaire 4 4 5 11" xfId="8220" xr:uid="{00000000-0005-0000-0000-000037210000}"/>
    <cellStyle name="Monétaire 4 4 5 12" xfId="8934" xr:uid="{00000000-0005-0000-0000-000038210000}"/>
    <cellStyle name="Monétaire 4 4 5 13" xfId="9648" xr:uid="{00000000-0005-0000-0000-000039210000}"/>
    <cellStyle name="Monétaire 4 4 5 14" xfId="10362" xr:uid="{00000000-0005-0000-0000-00003A210000}"/>
    <cellStyle name="Monétaire 4 4 5 15" xfId="11076" xr:uid="{00000000-0005-0000-0000-00003B210000}"/>
    <cellStyle name="Monétaire 4 4 5 16" xfId="1142" xr:uid="{00000000-0005-0000-0000-00003C210000}"/>
    <cellStyle name="Monétaire 4 4 5 2" xfId="1842" xr:uid="{00000000-0005-0000-0000-00003D210000}"/>
    <cellStyle name="Monétaire 4 4 5 3" xfId="2550" xr:uid="{00000000-0005-0000-0000-00003E210000}"/>
    <cellStyle name="Monétaire 4 4 5 4" xfId="3250" xr:uid="{00000000-0005-0000-0000-00003F210000}"/>
    <cellStyle name="Monétaire 4 4 5 5" xfId="3950" xr:uid="{00000000-0005-0000-0000-000040210000}"/>
    <cellStyle name="Monétaire 4 4 5 6" xfId="4650" xr:uid="{00000000-0005-0000-0000-000041210000}"/>
    <cellStyle name="Monétaire 4 4 5 7" xfId="5364" xr:uid="{00000000-0005-0000-0000-000042210000}"/>
    <cellStyle name="Monétaire 4 4 5 8" xfId="6078" xr:uid="{00000000-0005-0000-0000-000043210000}"/>
    <cellStyle name="Monétaire 4 4 5 9" xfId="6792" xr:uid="{00000000-0005-0000-0000-000044210000}"/>
    <cellStyle name="Monétaire 4 4 6" xfId="644" xr:uid="{00000000-0005-0000-0000-000045210000}"/>
    <cellStyle name="Monétaire 4 4 6 10" xfId="7606" xr:uid="{00000000-0005-0000-0000-000046210000}"/>
    <cellStyle name="Monétaire 4 4 6 11" xfId="8320" xr:uid="{00000000-0005-0000-0000-000047210000}"/>
    <cellStyle name="Monétaire 4 4 6 12" xfId="9034" xr:uid="{00000000-0005-0000-0000-000048210000}"/>
    <cellStyle name="Monétaire 4 4 6 13" xfId="9748" xr:uid="{00000000-0005-0000-0000-000049210000}"/>
    <cellStyle name="Monétaire 4 4 6 14" xfId="10462" xr:uid="{00000000-0005-0000-0000-00004A210000}"/>
    <cellStyle name="Monétaire 4 4 6 15" xfId="11176" xr:uid="{00000000-0005-0000-0000-00004B210000}"/>
    <cellStyle name="Monétaire 4 4 6 16" xfId="1242" xr:uid="{00000000-0005-0000-0000-00004C210000}"/>
    <cellStyle name="Monétaire 4 4 6 2" xfId="1942" xr:uid="{00000000-0005-0000-0000-00004D210000}"/>
    <cellStyle name="Monétaire 4 4 6 3" xfId="2650" xr:uid="{00000000-0005-0000-0000-00004E210000}"/>
    <cellStyle name="Monétaire 4 4 6 4" xfId="3350" xr:uid="{00000000-0005-0000-0000-00004F210000}"/>
    <cellStyle name="Monétaire 4 4 6 5" xfId="4050" xr:uid="{00000000-0005-0000-0000-000050210000}"/>
    <cellStyle name="Monétaire 4 4 6 6" xfId="4750" xr:uid="{00000000-0005-0000-0000-000051210000}"/>
    <cellStyle name="Monétaire 4 4 6 7" xfId="5464" xr:uid="{00000000-0005-0000-0000-000052210000}"/>
    <cellStyle name="Monétaire 4 4 6 8" xfId="6178" xr:uid="{00000000-0005-0000-0000-000053210000}"/>
    <cellStyle name="Monétaire 4 4 6 9" xfId="6892" xr:uid="{00000000-0005-0000-0000-000054210000}"/>
    <cellStyle name="Monétaire 4 4 7" xfId="168" xr:uid="{00000000-0005-0000-0000-000055210000}"/>
    <cellStyle name="Monétaire 4 4 7 10" xfId="7844" xr:uid="{00000000-0005-0000-0000-000056210000}"/>
    <cellStyle name="Monétaire 4 4 7 11" xfId="8558" xr:uid="{00000000-0005-0000-0000-000057210000}"/>
    <cellStyle name="Monétaire 4 4 7 12" xfId="9272" xr:uid="{00000000-0005-0000-0000-000058210000}"/>
    <cellStyle name="Monétaire 4 4 7 13" xfId="9986" xr:uid="{00000000-0005-0000-0000-000059210000}"/>
    <cellStyle name="Monétaire 4 4 7 14" xfId="10700" xr:uid="{00000000-0005-0000-0000-00005A210000}"/>
    <cellStyle name="Monétaire 4 4 7 15" xfId="1466" xr:uid="{00000000-0005-0000-0000-00005B210000}"/>
    <cellStyle name="Monétaire 4 4 7 2" xfId="2174" xr:uid="{00000000-0005-0000-0000-00005C210000}"/>
    <cellStyle name="Monétaire 4 4 7 3" xfId="2874" xr:uid="{00000000-0005-0000-0000-00005D210000}"/>
    <cellStyle name="Monétaire 4 4 7 4" xfId="3574" xr:uid="{00000000-0005-0000-0000-00005E210000}"/>
    <cellStyle name="Monétaire 4 4 7 5" xfId="4274" xr:uid="{00000000-0005-0000-0000-00005F210000}"/>
    <cellStyle name="Monétaire 4 4 7 6" xfId="4988" xr:uid="{00000000-0005-0000-0000-000060210000}"/>
    <cellStyle name="Monétaire 4 4 7 7" xfId="5702" xr:uid="{00000000-0005-0000-0000-000061210000}"/>
    <cellStyle name="Monétaire 4 4 7 8" xfId="6416" xr:uid="{00000000-0005-0000-0000-000062210000}"/>
    <cellStyle name="Monétaire 4 4 7 9" xfId="7130" xr:uid="{00000000-0005-0000-0000-000063210000}"/>
    <cellStyle name="Monétaire 4 4 8" xfId="1350" xr:uid="{00000000-0005-0000-0000-000064210000}"/>
    <cellStyle name="Monétaire 4 4 9" xfId="2058" xr:uid="{00000000-0005-0000-0000-000065210000}"/>
    <cellStyle name="Monétaire 4 5" xfId="24" xr:uid="{00000000-0005-0000-0000-000066210000}"/>
    <cellStyle name="Monétaire 4 5 10" xfId="2730" xr:uid="{00000000-0005-0000-0000-000067210000}"/>
    <cellStyle name="Monétaire 4 5 11" xfId="3430" xr:uid="{00000000-0005-0000-0000-000068210000}"/>
    <cellStyle name="Monétaire 4 5 12" xfId="4130" xr:uid="{00000000-0005-0000-0000-000069210000}"/>
    <cellStyle name="Monétaire 4 5 13" xfId="4844" xr:uid="{00000000-0005-0000-0000-00006A210000}"/>
    <cellStyle name="Monétaire 4 5 14" xfId="5558" xr:uid="{00000000-0005-0000-0000-00006B210000}"/>
    <cellStyle name="Monétaire 4 5 15" xfId="6272" xr:uid="{00000000-0005-0000-0000-00006C210000}"/>
    <cellStyle name="Monétaire 4 5 16" xfId="6986" xr:uid="{00000000-0005-0000-0000-00006D210000}"/>
    <cellStyle name="Monétaire 4 5 17" xfId="7700" xr:uid="{00000000-0005-0000-0000-00006E210000}"/>
    <cellStyle name="Monétaire 4 5 18" xfId="8414" xr:uid="{00000000-0005-0000-0000-00006F210000}"/>
    <cellStyle name="Monétaire 4 5 19" xfId="9128" xr:uid="{00000000-0005-0000-0000-000070210000}"/>
    <cellStyle name="Monétaire 4 5 2" xfId="224" xr:uid="{00000000-0005-0000-0000-000071210000}"/>
    <cellStyle name="Monétaire 4 5 2 10" xfId="7186" xr:uid="{00000000-0005-0000-0000-000072210000}"/>
    <cellStyle name="Monétaire 4 5 2 11" xfId="7900" xr:uid="{00000000-0005-0000-0000-000073210000}"/>
    <cellStyle name="Monétaire 4 5 2 12" xfId="8614" xr:uid="{00000000-0005-0000-0000-000074210000}"/>
    <cellStyle name="Monétaire 4 5 2 13" xfId="9328" xr:uid="{00000000-0005-0000-0000-000075210000}"/>
    <cellStyle name="Monétaire 4 5 2 14" xfId="10042" xr:uid="{00000000-0005-0000-0000-000076210000}"/>
    <cellStyle name="Monétaire 4 5 2 15" xfId="10756" xr:uid="{00000000-0005-0000-0000-000077210000}"/>
    <cellStyle name="Monétaire 4 5 2 16" xfId="822" xr:uid="{00000000-0005-0000-0000-000078210000}"/>
    <cellStyle name="Monétaire 4 5 2 2" xfId="1522" xr:uid="{00000000-0005-0000-0000-000079210000}"/>
    <cellStyle name="Monétaire 4 5 2 3" xfId="2230" xr:uid="{00000000-0005-0000-0000-00007A210000}"/>
    <cellStyle name="Monétaire 4 5 2 4" xfId="2930" xr:uid="{00000000-0005-0000-0000-00007B210000}"/>
    <cellStyle name="Monétaire 4 5 2 5" xfId="3630" xr:uid="{00000000-0005-0000-0000-00007C210000}"/>
    <cellStyle name="Monétaire 4 5 2 6" xfId="4330" xr:uid="{00000000-0005-0000-0000-00007D210000}"/>
    <cellStyle name="Monétaire 4 5 2 7" xfId="5044" xr:uid="{00000000-0005-0000-0000-00007E210000}"/>
    <cellStyle name="Monétaire 4 5 2 8" xfId="5758" xr:uid="{00000000-0005-0000-0000-00007F210000}"/>
    <cellStyle name="Monétaire 4 5 2 9" xfId="6472" xr:uid="{00000000-0005-0000-0000-000080210000}"/>
    <cellStyle name="Monétaire 4 5 20" xfId="9842" xr:uid="{00000000-0005-0000-0000-000081210000}"/>
    <cellStyle name="Monétaire 4 5 21" xfId="10556" xr:uid="{00000000-0005-0000-0000-000082210000}"/>
    <cellStyle name="Monétaire 4 5 22" xfId="738" xr:uid="{00000000-0005-0000-0000-000083210000}"/>
    <cellStyle name="Monétaire 4 5 3" xfId="316" xr:uid="{00000000-0005-0000-0000-000084210000}"/>
    <cellStyle name="Monétaire 4 5 3 10" xfId="7278" xr:uid="{00000000-0005-0000-0000-000085210000}"/>
    <cellStyle name="Monétaire 4 5 3 11" xfId="7992" xr:uid="{00000000-0005-0000-0000-000086210000}"/>
    <cellStyle name="Monétaire 4 5 3 12" xfId="8706" xr:uid="{00000000-0005-0000-0000-000087210000}"/>
    <cellStyle name="Monétaire 4 5 3 13" xfId="9420" xr:uid="{00000000-0005-0000-0000-000088210000}"/>
    <cellStyle name="Monétaire 4 5 3 14" xfId="10134" xr:uid="{00000000-0005-0000-0000-000089210000}"/>
    <cellStyle name="Monétaire 4 5 3 15" xfId="10848" xr:uid="{00000000-0005-0000-0000-00008A210000}"/>
    <cellStyle name="Monétaire 4 5 3 16" xfId="914" xr:uid="{00000000-0005-0000-0000-00008B210000}"/>
    <cellStyle name="Monétaire 4 5 3 2" xfId="1614" xr:uid="{00000000-0005-0000-0000-00008C210000}"/>
    <cellStyle name="Monétaire 4 5 3 3" xfId="2322" xr:uid="{00000000-0005-0000-0000-00008D210000}"/>
    <cellStyle name="Monétaire 4 5 3 4" xfId="3022" xr:uid="{00000000-0005-0000-0000-00008E210000}"/>
    <cellStyle name="Monétaire 4 5 3 5" xfId="3722" xr:uid="{00000000-0005-0000-0000-00008F210000}"/>
    <cellStyle name="Monétaire 4 5 3 6" xfId="4422" xr:uid="{00000000-0005-0000-0000-000090210000}"/>
    <cellStyle name="Monétaire 4 5 3 7" xfId="5136" xr:uid="{00000000-0005-0000-0000-000091210000}"/>
    <cellStyle name="Monétaire 4 5 3 8" xfId="5850" xr:uid="{00000000-0005-0000-0000-000092210000}"/>
    <cellStyle name="Monétaire 4 5 3 9" xfId="6564" xr:uid="{00000000-0005-0000-0000-000093210000}"/>
    <cellStyle name="Monétaire 4 5 4" xfId="416" xr:uid="{00000000-0005-0000-0000-000094210000}"/>
    <cellStyle name="Monétaire 4 5 4 10" xfId="7378" xr:uid="{00000000-0005-0000-0000-000095210000}"/>
    <cellStyle name="Monétaire 4 5 4 11" xfId="8092" xr:uid="{00000000-0005-0000-0000-000096210000}"/>
    <cellStyle name="Monétaire 4 5 4 12" xfId="8806" xr:uid="{00000000-0005-0000-0000-000097210000}"/>
    <cellStyle name="Monétaire 4 5 4 13" xfId="9520" xr:uid="{00000000-0005-0000-0000-000098210000}"/>
    <cellStyle name="Monétaire 4 5 4 14" xfId="10234" xr:uid="{00000000-0005-0000-0000-000099210000}"/>
    <cellStyle name="Monétaire 4 5 4 15" xfId="10948" xr:uid="{00000000-0005-0000-0000-00009A210000}"/>
    <cellStyle name="Monétaire 4 5 4 16" xfId="1014" xr:uid="{00000000-0005-0000-0000-00009B210000}"/>
    <cellStyle name="Monétaire 4 5 4 2" xfId="1714" xr:uid="{00000000-0005-0000-0000-00009C210000}"/>
    <cellStyle name="Monétaire 4 5 4 3" xfId="2422" xr:uid="{00000000-0005-0000-0000-00009D210000}"/>
    <cellStyle name="Monétaire 4 5 4 4" xfId="3122" xr:uid="{00000000-0005-0000-0000-00009E210000}"/>
    <cellStyle name="Monétaire 4 5 4 5" xfId="3822" xr:uid="{00000000-0005-0000-0000-00009F210000}"/>
    <cellStyle name="Monétaire 4 5 4 6" xfId="4522" xr:uid="{00000000-0005-0000-0000-0000A0210000}"/>
    <cellStyle name="Monétaire 4 5 4 7" xfId="5236" xr:uid="{00000000-0005-0000-0000-0000A1210000}"/>
    <cellStyle name="Monétaire 4 5 4 8" xfId="5950" xr:uid="{00000000-0005-0000-0000-0000A2210000}"/>
    <cellStyle name="Monétaire 4 5 4 9" xfId="6664" xr:uid="{00000000-0005-0000-0000-0000A3210000}"/>
    <cellStyle name="Monétaire 4 5 5" xfId="516" xr:uid="{00000000-0005-0000-0000-0000A4210000}"/>
    <cellStyle name="Monétaire 4 5 5 10" xfId="7478" xr:uid="{00000000-0005-0000-0000-0000A5210000}"/>
    <cellStyle name="Monétaire 4 5 5 11" xfId="8192" xr:uid="{00000000-0005-0000-0000-0000A6210000}"/>
    <cellStyle name="Monétaire 4 5 5 12" xfId="8906" xr:uid="{00000000-0005-0000-0000-0000A7210000}"/>
    <cellStyle name="Monétaire 4 5 5 13" xfId="9620" xr:uid="{00000000-0005-0000-0000-0000A8210000}"/>
    <cellStyle name="Monétaire 4 5 5 14" xfId="10334" xr:uid="{00000000-0005-0000-0000-0000A9210000}"/>
    <cellStyle name="Monétaire 4 5 5 15" xfId="11048" xr:uid="{00000000-0005-0000-0000-0000AA210000}"/>
    <cellStyle name="Monétaire 4 5 5 16" xfId="1114" xr:uid="{00000000-0005-0000-0000-0000AB210000}"/>
    <cellStyle name="Monétaire 4 5 5 2" xfId="1814" xr:uid="{00000000-0005-0000-0000-0000AC210000}"/>
    <cellStyle name="Monétaire 4 5 5 3" xfId="2522" xr:uid="{00000000-0005-0000-0000-0000AD210000}"/>
    <cellStyle name="Monétaire 4 5 5 4" xfId="3222" xr:uid="{00000000-0005-0000-0000-0000AE210000}"/>
    <cellStyle name="Monétaire 4 5 5 5" xfId="3922" xr:uid="{00000000-0005-0000-0000-0000AF210000}"/>
    <cellStyle name="Monétaire 4 5 5 6" xfId="4622" xr:uid="{00000000-0005-0000-0000-0000B0210000}"/>
    <cellStyle name="Monétaire 4 5 5 7" xfId="5336" xr:uid="{00000000-0005-0000-0000-0000B1210000}"/>
    <cellStyle name="Monétaire 4 5 5 8" xfId="6050" xr:uid="{00000000-0005-0000-0000-0000B2210000}"/>
    <cellStyle name="Monétaire 4 5 5 9" xfId="6764" xr:uid="{00000000-0005-0000-0000-0000B3210000}"/>
    <cellStyle name="Monétaire 4 5 6" xfId="616" xr:uid="{00000000-0005-0000-0000-0000B4210000}"/>
    <cellStyle name="Monétaire 4 5 6 10" xfId="7578" xr:uid="{00000000-0005-0000-0000-0000B5210000}"/>
    <cellStyle name="Monétaire 4 5 6 11" xfId="8292" xr:uid="{00000000-0005-0000-0000-0000B6210000}"/>
    <cellStyle name="Monétaire 4 5 6 12" xfId="9006" xr:uid="{00000000-0005-0000-0000-0000B7210000}"/>
    <cellStyle name="Monétaire 4 5 6 13" xfId="9720" xr:uid="{00000000-0005-0000-0000-0000B8210000}"/>
    <cellStyle name="Monétaire 4 5 6 14" xfId="10434" xr:uid="{00000000-0005-0000-0000-0000B9210000}"/>
    <cellStyle name="Monétaire 4 5 6 15" xfId="11148" xr:uid="{00000000-0005-0000-0000-0000BA210000}"/>
    <cellStyle name="Monétaire 4 5 6 16" xfId="1214" xr:uid="{00000000-0005-0000-0000-0000BB210000}"/>
    <cellStyle name="Monétaire 4 5 6 2" xfId="1914" xr:uid="{00000000-0005-0000-0000-0000BC210000}"/>
    <cellStyle name="Monétaire 4 5 6 3" xfId="2622" xr:uid="{00000000-0005-0000-0000-0000BD210000}"/>
    <cellStyle name="Monétaire 4 5 6 4" xfId="3322" xr:uid="{00000000-0005-0000-0000-0000BE210000}"/>
    <cellStyle name="Monétaire 4 5 6 5" xfId="4022" xr:uid="{00000000-0005-0000-0000-0000BF210000}"/>
    <cellStyle name="Monétaire 4 5 6 6" xfId="4722" xr:uid="{00000000-0005-0000-0000-0000C0210000}"/>
    <cellStyle name="Monétaire 4 5 6 7" xfId="5436" xr:uid="{00000000-0005-0000-0000-0000C1210000}"/>
    <cellStyle name="Monétaire 4 5 6 8" xfId="6150" xr:uid="{00000000-0005-0000-0000-0000C2210000}"/>
    <cellStyle name="Monétaire 4 5 6 9" xfId="6864" xr:uid="{00000000-0005-0000-0000-0000C3210000}"/>
    <cellStyle name="Monétaire 4 5 7" xfId="140" xr:uid="{00000000-0005-0000-0000-0000C4210000}"/>
    <cellStyle name="Monétaire 4 5 7 10" xfId="7816" xr:uid="{00000000-0005-0000-0000-0000C5210000}"/>
    <cellStyle name="Monétaire 4 5 7 11" xfId="8530" xr:uid="{00000000-0005-0000-0000-0000C6210000}"/>
    <cellStyle name="Monétaire 4 5 7 12" xfId="9244" xr:uid="{00000000-0005-0000-0000-0000C7210000}"/>
    <cellStyle name="Monétaire 4 5 7 13" xfId="9958" xr:uid="{00000000-0005-0000-0000-0000C8210000}"/>
    <cellStyle name="Monétaire 4 5 7 14" xfId="10672" xr:uid="{00000000-0005-0000-0000-0000C9210000}"/>
    <cellStyle name="Monétaire 4 5 7 15" xfId="1438" xr:uid="{00000000-0005-0000-0000-0000CA210000}"/>
    <cellStyle name="Monétaire 4 5 7 2" xfId="2146" xr:uid="{00000000-0005-0000-0000-0000CB210000}"/>
    <cellStyle name="Monétaire 4 5 7 3" xfId="2846" xr:uid="{00000000-0005-0000-0000-0000CC210000}"/>
    <cellStyle name="Monétaire 4 5 7 4" xfId="3546" xr:uid="{00000000-0005-0000-0000-0000CD210000}"/>
    <cellStyle name="Monétaire 4 5 7 5" xfId="4246" xr:uid="{00000000-0005-0000-0000-0000CE210000}"/>
    <cellStyle name="Monétaire 4 5 7 6" xfId="4960" xr:uid="{00000000-0005-0000-0000-0000CF210000}"/>
    <cellStyle name="Monétaire 4 5 7 7" xfId="5674" xr:uid="{00000000-0005-0000-0000-0000D0210000}"/>
    <cellStyle name="Monétaire 4 5 7 8" xfId="6388" xr:uid="{00000000-0005-0000-0000-0000D1210000}"/>
    <cellStyle name="Monétaire 4 5 7 9" xfId="7102" xr:uid="{00000000-0005-0000-0000-0000D2210000}"/>
    <cellStyle name="Monétaire 4 5 8" xfId="1322" xr:uid="{00000000-0005-0000-0000-0000D3210000}"/>
    <cellStyle name="Monétaire 4 5 9" xfId="2030" xr:uid="{00000000-0005-0000-0000-0000D4210000}"/>
    <cellStyle name="Monétaire 4 6" xfId="73" xr:uid="{00000000-0005-0000-0000-0000D5210000}"/>
    <cellStyle name="Monétaire 4 6 10" xfId="2779" xr:uid="{00000000-0005-0000-0000-0000D6210000}"/>
    <cellStyle name="Monétaire 4 6 11" xfId="3479" xr:uid="{00000000-0005-0000-0000-0000D7210000}"/>
    <cellStyle name="Monétaire 4 6 12" xfId="4179" xr:uid="{00000000-0005-0000-0000-0000D8210000}"/>
    <cellStyle name="Monétaire 4 6 13" xfId="4893" xr:uid="{00000000-0005-0000-0000-0000D9210000}"/>
    <cellStyle name="Monétaire 4 6 14" xfId="5607" xr:uid="{00000000-0005-0000-0000-0000DA210000}"/>
    <cellStyle name="Monétaire 4 6 15" xfId="6321" xr:uid="{00000000-0005-0000-0000-0000DB210000}"/>
    <cellStyle name="Monétaire 4 6 16" xfId="7035" xr:uid="{00000000-0005-0000-0000-0000DC210000}"/>
    <cellStyle name="Monétaire 4 6 17" xfId="7749" xr:uid="{00000000-0005-0000-0000-0000DD210000}"/>
    <cellStyle name="Monétaire 4 6 18" xfId="8463" xr:uid="{00000000-0005-0000-0000-0000DE210000}"/>
    <cellStyle name="Monétaire 4 6 19" xfId="9177" xr:uid="{00000000-0005-0000-0000-0000DF210000}"/>
    <cellStyle name="Monétaire 4 6 2" xfId="273" xr:uid="{00000000-0005-0000-0000-0000E0210000}"/>
    <cellStyle name="Monétaire 4 6 2 10" xfId="7235" xr:uid="{00000000-0005-0000-0000-0000E1210000}"/>
    <cellStyle name="Monétaire 4 6 2 11" xfId="7949" xr:uid="{00000000-0005-0000-0000-0000E2210000}"/>
    <cellStyle name="Monétaire 4 6 2 12" xfId="8663" xr:uid="{00000000-0005-0000-0000-0000E3210000}"/>
    <cellStyle name="Monétaire 4 6 2 13" xfId="9377" xr:uid="{00000000-0005-0000-0000-0000E4210000}"/>
    <cellStyle name="Monétaire 4 6 2 14" xfId="10091" xr:uid="{00000000-0005-0000-0000-0000E5210000}"/>
    <cellStyle name="Monétaire 4 6 2 15" xfId="10805" xr:uid="{00000000-0005-0000-0000-0000E6210000}"/>
    <cellStyle name="Monétaire 4 6 2 16" xfId="871" xr:uid="{00000000-0005-0000-0000-0000E7210000}"/>
    <cellStyle name="Monétaire 4 6 2 2" xfId="1571" xr:uid="{00000000-0005-0000-0000-0000E8210000}"/>
    <cellStyle name="Monétaire 4 6 2 3" xfId="2279" xr:uid="{00000000-0005-0000-0000-0000E9210000}"/>
    <cellStyle name="Monétaire 4 6 2 4" xfId="2979" xr:uid="{00000000-0005-0000-0000-0000EA210000}"/>
    <cellStyle name="Monétaire 4 6 2 5" xfId="3679" xr:uid="{00000000-0005-0000-0000-0000EB210000}"/>
    <cellStyle name="Monétaire 4 6 2 6" xfId="4379" xr:uid="{00000000-0005-0000-0000-0000EC210000}"/>
    <cellStyle name="Monétaire 4 6 2 7" xfId="5093" xr:uid="{00000000-0005-0000-0000-0000ED210000}"/>
    <cellStyle name="Monétaire 4 6 2 8" xfId="5807" xr:uid="{00000000-0005-0000-0000-0000EE210000}"/>
    <cellStyle name="Monétaire 4 6 2 9" xfId="6521" xr:uid="{00000000-0005-0000-0000-0000EF210000}"/>
    <cellStyle name="Monétaire 4 6 20" xfId="9891" xr:uid="{00000000-0005-0000-0000-0000F0210000}"/>
    <cellStyle name="Monétaire 4 6 21" xfId="10605" xr:uid="{00000000-0005-0000-0000-0000F1210000}"/>
    <cellStyle name="Monétaire 4 6 22" xfId="787" xr:uid="{00000000-0005-0000-0000-0000F2210000}"/>
    <cellStyle name="Monétaire 4 6 3" xfId="365" xr:uid="{00000000-0005-0000-0000-0000F3210000}"/>
    <cellStyle name="Monétaire 4 6 3 10" xfId="7327" xr:uid="{00000000-0005-0000-0000-0000F4210000}"/>
    <cellStyle name="Monétaire 4 6 3 11" xfId="8041" xr:uid="{00000000-0005-0000-0000-0000F5210000}"/>
    <cellStyle name="Monétaire 4 6 3 12" xfId="8755" xr:uid="{00000000-0005-0000-0000-0000F6210000}"/>
    <cellStyle name="Monétaire 4 6 3 13" xfId="9469" xr:uid="{00000000-0005-0000-0000-0000F7210000}"/>
    <cellStyle name="Monétaire 4 6 3 14" xfId="10183" xr:uid="{00000000-0005-0000-0000-0000F8210000}"/>
    <cellStyle name="Monétaire 4 6 3 15" xfId="10897" xr:uid="{00000000-0005-0000-0000-0000F9210000}"/>
    <cellStyle name="Monétaire 4 6 3 16" xfId="963" xr:uid="{00000000-0005-0000-0000-0000FA210000}"/>
    <cellStyle name="Monétaire 4 6 3 2" xfId="1663" xr:uid="{00000000-0005-0000-0000-0000FB210000}"/>
    <cellStyle name="Monétaire 4 6 3 3" xfId="2371" xr:uid="{00000000-0005-0000-0000-0000FC210000}"/>
    <cellStyle name="Monétaire 4 6 3 4" xfId="3071" xr:uid="{00000000-0005-0000-0000-0000FD210000}"/>
    <cellStyle name="Monétaire 4 6 3 5" xfId="3771" xr:uid="{00000000-0005-0000-0000-0000FE210000}"/>
    <cellStyle name="Monétaire 4 6 3 6" xfId="4471" xr:uid="{00000000-0005-0000-0000-0000FF210000}"/>
    <cellStyle name="Monétaire 4 6 3 7" xfId="5185" xr:uid="{00000000-0005-0000-0000-000000220000}"/>
    <cellStyle name="Monétaire 4 6 3 8" xfId="5899" xr:uid="{00000000-0005-0000-0000-000001220000}"/>
    <cellStyle name="Monétaire 4 6 3 9" xfId="6613" xr:uid="{00000000-0005-0000-0000-000002220000}"/>
    <cellStyle name="Monétaire 4 6 4" xfId="465" xr:uid="{00000000-0005-0000-0000-000003220000}"/>
    <cellStyle name="Monétaire 4 6 4 10" xfId="7427" xr:uid="{00000000-0005-0000-0000-000004220000}"/>
    <cellStyle name="Monétaire 4 6 4 11" xfId="8141" xr:uid="{00000000-0005-0000-0000-000005220000}"/>
    <cellStyle name="Monétaire 4 6 4 12" xfId="8855" xr:uid="{00000000-0005-0000-0000-000006220000}"/>
    <cellStyle name="Monétaire 4 6 4 13" xfId="9569" xr:uid="{00000000-0005-0000-0000-000007220000}"/>
    <cellStyle name="Monétaire 4 6 4 14" xfId="10283" xr:uid="{00000000-0005-0000-0000-000008220000}"/>
    <cellStyle name="Monétaire 4 6 4 15" xfId="10997" xr:uid="{00000000-0005-0000-0000-000009220000}"/>
    <cellStyle name="Monétaire 4 6 4 16" xfId="1063" xr:uid="{00000000-0005-0000-0000-00000A220000}"/>
    <cellStyle name="Monétaire 4 6 4 2" xfId="1763" xr:uid="{00000000-0005-0000-0000-00000B220000}"/>
    <cellStyle name="Monétaire 4 6 4 3" xfId="2471" xr:uid="{00000000-0005-0000-0000-00000C220000}"/>
    <cellStyle name="Monétaire 4 6 4 4" xfId="3171" xr:uid="{00000000-0005-0000-0000-00000D220000}"/>
    <cellStyle name="Monétaire 4 6 4 5" xfId="3871" xr:uid="{00000000-0005-0000-0000-00000E220000}"/>
    <cellStyle name="Monétaire 4 6 4 6" xfId="4571" xr:uid="{00000000-0005-0000-0000-00000F220000}"/>
    <cellStyle name="Monétaire 4 6 4 7" xfId="5285" xr:uid="{00000000-0005-0000-0000-000010220000}"/>
    <cellStyle name="Monétaire 4 6 4 8" xfId="5999" xr:uid="{00000000-0005-0000-0000-000011220000}"/>
    <cellStyle name="Monétaire 4 6 4 9" xfId="6713" xr:uid="{00000000-0005-0000-0000-000012220000}"/>
    <cellStyle name="Monétaire 4 6 5" xfId="565" xr:uid="{00000000-0005-0000-0000-000013220000}"/>
    <cellStyle name="Monétaire 4 6 5 10" xfId="7527" xr:uid="{00000000-0005-0000-0000-000014220000}"/>
    <cellStyle name="Monétaire 4 6 5 11" xfId="8241" xr:uid="{00000000-0005-0000-0000-000015220000}"/>
    <cellStyle name="Monétaire 4 6 5 12" xfId="8955" xr:uid="{00000000-0005-0000-0000-000016220000}"/>
    <cellStyle name="Monétaire 4 6 5 13" xfId="9669" xr:uid="{00000000-0005-0000-0000-000017220000}"/>
    <cellStyle name="Monétaire 4 6 5 14" xfId="10383" xr:uid="{00000000-0005-0000-0000-000018220000}"/>
    <cellStyle name="Monétaire 4 6 5 15" xfId="11097" xr:uid="{00000000-0005-0000-0000-000019220000}"/>
    <cellStyle name="Monétaire 4 6 5 16" xfId="1163" xr:uid="{00000000-0005-0000-0000-00001A220000}"/>
    <cellStyle name="Monétaire 4 6 5 2" xfId="1863" xr:uid="{00000000-0005-0000-0000-00001B220000}"/>
    <cellStyle name="Monétaire 4 6 5 3" xfId="2571" xr:uid="{00000000-0005-0000-0000-00001C220000}"/>
    <cellStyle name="Monétaire 4 6 5 4" xfId="3271" xr:uid="{00000000-0005-0000-0000-00001D220000}"/>
    <cellStyle name="Monétaire 4 6 5 5" xfId="3971" xr:uid="{00000000-0005-0000-0000-00001E220000}"/>
    <cellStyle name="Monétaire 4 6 5 6" xfId="4671" xr:uid="{00000000-0005-0000-0000-00001F220000}"/>
    <cellStyle name="Monétaire 4 6 5 7" xfId="5385" xr:uid="{00000000-0005-0000-0000-000020220000}"/>
    <cellStyle name="Monétaire 4 6 5 8" xfId="6099" xr:uid="{00000000-0005-0000-0000-000021220000}"/>
    <cellStyle name="Monétaire 4 6 5 9" xfId="6813" xr:uid="{00000000-0005-0000-0000-000022220000}"/>
    <cellStyle name="Monétaire 4 6 6" xfId="665" xr:uid="{00000000-0005-0000-0000-000023220000}"/>
    <cellStyle name="Monétaire 4 6 6 10" xfId="7627" xr:uid="{00000000-0005-0000-0000-000024220000}"/>
    <cellStyle name="Monétaire 4 6 6 11" xfId="8341" xr:uid="{00000000-0005-0000-0000-000025220000}"/>
    <cellStyle name="Monétaire 4 6 6 12" xfId="9055" xr:uid="{00000000-0005-0000-0000-000026220000}"/>
    <cellStyle name="Monétaire 4 6 6 13" xfId="9769" xr:uid="{00000000-0005-0000-0000-000027220000}"/>
    <cellStyle name="Monétaire 4 6 6 14" xfId="10483" xr:uid="{00000000-0005-0000-0000-000028220000}"/>
    <cellStyle name="Monétaire 4 6 6 15" xfId="11197" xr:uid="{00000000-0005-0000-0000-000029220000}"/>
    <cellStyle name="Monétaire 4 6 6 16" xfId="1263" xr:uid="{00000000-0005-0000-0000-00002A220000}"/>
    <cellStyle name="Monétaire 4 6 6 2" xfId="1963" xr:uid="{00000000-0005-0000-0000-00002B220000}"/>
    <cellStyle name="Monétaire 4 6 6 3" xfId="2671" xr:uid="{00000000-0005-0000-0000-00002C220000}"/>
    <cellStyle name="Monétaire 4 6 6 4" xfId="3371" xr:uid="{00000000-0005-0000-0000-00002D220000}"/>
    <cellStyle name="Monétaire 4 6 6 5" xfId="4071" xr:uid="{00000000-0005-0000-0000-00002E220000}"/>
    <cellStyle name="Monétaire 4 6 6 6" xfId="4771" xr:uid="{00000000-0005-0000-0000-00002F220000}"/>
    <cellStyle name="Monétaire 4 6 6 7" xfId="5485" xr:uid="{00000000-0005-0000-0000-000030220000}"/>
    <cellStyle name="Monétaire 4 6 6 8" xfId="6199" xr:uid="{00000000-0005-0000-0000-000031220000}"/>
    <cellStyle name="Monétaire 4 6 6 9" xfId="6913" xr:uid="{00000000-0005-0000-0000-000032220000}"/>
    <cellStyle name="Monétaire 4 6 7" xfId="189" xr:uid="{00000000-0005-0000-0000-000033220000}"/>
    <cellStyle name="Monétaire 4 6 7 10" xfId="7865" xr:uid="{00000000-0005-0000-0000-000034220000}"/>
    <cellStyle name="Monétaire 4 6 7 11" xfId="8579" xr:uid="{00000000-0005-0000-0000-000035220000}"/>
    <cellStyle name="Monétaire 4 6 7 12" xfId="9293" xr:uid="{00000000-0005-0000-0000-000036220000}"/>
    <cellStyle name="Monétaire 4 6 7 13" xfId="10007" xr:uid="{00000000-0005-0000-0000-000037220000}"/>
    <cellStyle name="Monétaire 4 6 7 14" xfId="10721" xr:uid="{00000000-0005-0000-0000-000038220000}"/>
    <cellStyle name="Monétaire 4 6 7 15" xfId="1487" xr:uid="{00000000-0005-0000-0000-000039220000}"/>
    <cellStyle name="Monétaire 4 6 7 2" xfId="2195" xr:uid="{00000000-0005-0000-0000-00003A220000}"/>
    <cellStyle name="Monétaire 4 6 7 3" xfId="2895" xr:uid="{00000000-0005-0000-0000-00003B220000}"/>
    <cellStyle name="Monétaire 4 6 7 4" xfId="3595" xr:uid="{00000000-0005-0000-0000-00003C220000}"/>
    <cellStyle name="Monétaire 4 6 7 5" xfId="4295" xr:uid="{00000000-0005-0000-0000-00003D220000}"/>
    <cellStyle name="Monétaire 4 6 7 6" xfId="5009" xr:uid="{00000000-0005-0000-0000-00003E220000}"/>
    <cellStyle name="Monétaire 4 6 7 7" xfId="5723" xr:uid="{00000000-0005-0000-0000-00003F220000}"/>
    <cellStyle name="Monétaire 4 6 7 8" xfId="6437" xr:uid="{00000000-0005-0000-0000-000040220000}"/>
    <cellStyle name="Monétaire 4 6 7 9" xfId="7151" xr:uid="{00000000-0005-0000-0000-000041220000}"/>
    <cellStyle name="Monétaire 4 6 8" xfId="1371" xr:uid="{00000000-0005-0000-0000-000042220000}"/>
    <cellStyle name="Monétaire 4 6 9" xfId="2079" xr:uid="{00000000-0005-0000-0000-000043220000}"/>
    <cellStyle name="Monétaire 4 7" xfId="77" xr:uid="{00000000-0005-0000-0000-000044220000}"/>
    <cellStyle name="Monétaire 4 7 10" xfId="2783" xr:uid="{00000000-0005-0000-0000-000045220000}"/>
    <cellStyle name="Monétaire 4 7 11" xfId="3483" xr:uid="{00000000-0005-0000-0000-000046220000}"/>
    <cellStyle name="Monétaire 4 7 12" xfId="4183" xr:uid="{00000000-0005-0000-0000-000047220000}"/>
    <cellStyle name="Monétaire 4 7 13" xfId="4897" xr:uid="{00000000-0005-0000-0000-000048220000}"/>
    <cellStyle name="Monétaire 4 7 14" xfId="5611" xr:uid="{00000000-0005-0000-0000-000049220000}"/>
    <cellStyle name="Monétaire 4 7 15" xfId="6325" xr:uid="{00000000-0005-0000-0000-00004A220000}"/>
    <cellStyle name="Monétaire 4 7 16" xfId="7039" xr:uid="{00000000-0005-0000-0000-00004B220000}"/>
    <cellStyle name="Monétaire 4 7 17" xfId="7753" xr:uid="{00000000-0005-0000-0000-00004C220000}"/>
    <cellStyle name="Monétaire 4 7 18" xfId="8467" xr:uid="{00000000-0005-0000-0000-00004D220000}"/>
    <cellStyle name="Monétaire 4 7 19" xfId="9181" xr:uid="{00000000-0005-0000-0000-00004E220000}"/>
    <cellStyle name="Monétaire 4 7 2" xfId="277" xr:uid="{00000000-0005-0000-0000-00004F220000}"/>
    <cellStyle name="Monétaire 4 7 2 10" xfId="7239" xr:uid="{00000000-0005-0000-0000-000050220000}"/>
    <cellStyle name="Monétaire 4 7 2 11" xfId="7953" xr:uid="{00000000-0005-0000-0000-000051220000}"/>
    <cellStyle name="Monétaire 4 7 2 12" xfId="8667" xr:uid="{00000000-0005-0000-0000-000052220000}"/>
    <cellStyle name="Monétaire 4 7 2 13" xfId="9381" xr:uid="{00000000-0005-0000-0000-000053220000}"/>
    <cellStyle name="Monétaire 4 7 2 14" xfId="10095" xr:uid="{00000000-0005-0000-0000-000054220000}"/>
    <cellStyle name="Monétaire 4 7 2 15" xfId="10809" xr:uid="{00000000-0005-0000-0000-000055220000}"/>
    <cellStyle name="Monétaire 4 7 2 16" xfId="875" xr:uid="{00000000-0005-0000-0000-000056220000}"/>
    <cellStyle name="Monétaire 4 7 2 2" xfId="1575" xr:uid="{00000000-0005-0000-0000-000057220000}"/>
    <cellStyle name="Monétaire 4 7 2 3" xfId="2283" xr:uid="{00000000-0005-0000-0000-000058220000}"/>
    <cellStyle name="Monétaire 4 7 2 4" xfId="2983" xr:uid="{00000000-0005-0000-0000-000059220000}"/>
    <cellStyle name="Monétaire 4 7 2 5" xfId="3683" xr:uid="{00000000-0005-0000-0000-00005A220000}"/>
    <cellStyle name="Monétaire 4 7 2 6" xfId="4383" xr:uid="{00000000-0005-0000-0000-00005B220000}"/>
    <cellStyle name="Monétaire 4 7 2 7" xfId="5097" xr:uid="{00000000-0005-0000-0000-00005C220000}"/>
    <cellStyle name="Monétaire 4 7 2 8" xfId="5811" xr:uid="{00000000-0005-0000-0000-00005D220000}"/>
    <cellStyle name="Monétaire 4 7 2 9" xfId="6525" xr:uid="{00000000-0005-0000-0000-00005E220000}"/>
    <cellStyle name="Monétaire 4 7 20" xfId="9895" xr:uid="{00000000-0005-0000-0000-00005F220000}"/>
    <cellStyle name="Monétaire 4 7 21" xfId="10609" xr:uid="{00000000-0005-0000-0000-000060220000}"/>
    <cellStyle name="Monétaire 4 7 22" xfId="791" xr:uid="{00000000-0005-0000-0000-000061220000}"/>
    <cellStyle name="Monétaire 4 7 3" xfId="369" xr:uid="{00000000-0005-0000-0000-000062220000}"/>
    <cellStyle name="Monétaire 4 7 3 10" xfId="7331" xr:uid="{00000000-0005-0000-0000-000063220000}"/>
    <cellStyle name="Monétaire 4 7 3 11" xfId="8045" xr:uid="{00000000-0005-0000-0000-000064220000}"/>
    <cellStyle name="Monétaire 4 7 3 12" xfId="8759" xr:uid="{00000000-0005-0000-0000-000065220000}"/>
    <cellStyle name="Monétaire 4 7 3 13" xfId="9473" xr:uid="{00000000-0005-0000-0000-000066220000}"/>
    <cellStyle name="Monétaire 4 7 3 14" xfId="10187" xr:uid="{00000000-0005-0000-0000-000067220000}"/>
    <cellStyle name="Monétaire 4 7 3 15" xfId="10901" xr:uid="{00000000-0005-0000-0000-000068220000}"/>
    <cellStyle name="Monétaire 4 7 3 16" xfId="967" xr:uid="{00000000-0005-0000-0000-000069220000}"/>
    <cellStyle name="Monétaire 4 7 3 2" xfId="1667" xr:uid="{00000000-0005-0000-0000-00006A220000}"/>
    <cellStyle name="Monétaire 4 7 3 3" xfId="2375" xr:uid="{00000000-0005-0000-0000-00006B220000}"/>
    <cellStyle name="Monétaire 4 7 3 4" xfId="3075" xr:uid="{00000000-0005-0000-0000-00006C220000}"/>
    <cellStyle name="Monétaire 4 7 3 5" xfId="3775" xr:uid="{00000000-0005-0000-0000-00006D220000}"/>
    <cellStyle name="Monétaire 4 7 3 6" xfId="4475" xr:uid="{00000000-0005-0000-0000-00006E220000}"/>
    <cellStyle name="Monétaire 4 7 3 7" xfId="5189" xr:uid="{00000000-0005-0000-0000-00006F220000}"/>
    <cellStyle name="Monétaire 4 7 3 8" xfId="5903" xr:uid="{00000000-0005-0000-0000-000070220000}"/>
    <cellStyle name="Monétaire 4 7 3 9" xfId="6617" xr:uid="{00000000-0005-0000-0000-000071220000}"/>
    <cellStyle name="Monétaire 4 7 4" xfId="469" xr:uid="{00000000-0005-0000-0000-000072220000}"/>
    <cellStyle name="Monétaire 4 7 4 10" xfId="7431" xr:uid="{00000000-0005-0000-0000-000073220000}"/>
    <cellStyle name="Monétaire 4 7 4 11" xfId="8145" xr:uid="{00000000-0005-0000-0000-000074220000}"/>
    <cellStyle name="Monétaire 4 7 4 12" xfId="8859" xr:uid="{00000000-0005-0000-0000-000075220000}"/>
    <cellStyle name="Monétaire 4 7 4 13" xfId="9573" xr:uid="{00000000-0005-0000-0000-000076220000}"/>
    <cellStyle name="Monétaire 4 7 4 14" xfId="10287" xr:uid="{00000000-0005-0000-0000-000077220000}"/>
    <cellStyle name="Monétaire 4 7 4 15" xfId="11001" xr:uid="{00000000-0005-0000-0000-000078220000}"/>
    <cellStyle name="Monétaire 4 7 4 16" xfId="1067" xr:uid="{00000000-0005-0000-0000-000079220000}"/>
    <cellStyle name="Monétaire 4 7 4 2" xfId="1767" xr:uid="{00000000-0005-0000-0000-00007A220000}"/>
    <cellStyle name="Monétaire 4 7 4 3" xfId="2475" xr:uid="{00000000-0005-0000-0000-00007B220000}"/>
    <cellStyle name="Monétaire 4 7 4 4" xfId="3175" xr:uid="{00000000-0005-0000-0000-00007C220000}"/>
    <cellStyle name="Monétaire 4 7 4 5" xfId="3875" xr:uid="{00000000-0005-0000-0000-00007D220000}"/>
    <cellStyle name="Monétaire 4 7 4 6" xfId="4575" xr:uid="{00000000-0005-0000-0000-00007E220000}"/>
    <cellStyle name="Monétaire 4 7 4 7" xfId="5289" xr:uid="{00000000-0005-0000-0000-00007F220000}"/>
    <cellStyle name="Monétaire 4 7 4 8" xfId="6003" xr:uid="{00000000-0005-0000-0000-000080220000}"/>
    <cellStyle name="Monétaire 4 7 4 9" xfId="6717" xr:uid="{00000000-0005-0000-0000-000081220000}"/>
    <cellStyle name="Monétaire 4 7 5" xfId="569" xr:uid="{00000000-0005-0000-0000-000082220000}"/>
    <cellStyle name="Monétaire 4 7 5 10" xfId="7531" xr:uid="{00000000-0005-0000-0000-000083220000}"/>
    <cellStyle name="Monétaire 4 7 5 11" xfId="8245" xr:uid="{00000000-0005-0000-0000-000084220000}"/>
    <cellStyle name="Monétaire 4 7 5 12" xfId="8959" xr:uid="{00000000-0005-0000-0000-000085220000}"/>
    <cellStyle name="Monétaire 4 7 5 13" xfId="9673" xr:uid="{00000000-0005-0000-0000-000086220000}"/>
    <cellStyle name="Monétaire 4 7 5 14" xfId="10387" xr:uid="{00000000-0005-0000-0000-000087220000}"/>
    <cellStyle name="Monétaire 4 7 5 15" xfId="11101" xr:uid="{00000000-0005-0000-0000-000088220000}"/>
    <cellStyle name="Monétaire 4 7 5 16" xfId="1167" xr:uid="{00000000-0005-0000-0000-000089220000}"/>
    <cellStyle name="Monétaire 4 7 5 2" xfId="1867" xr:uid="{00000000-0005-0000-0000-00008A220000}"/>
    <cellStyle name="Monétaire 4 7 5 3" xfId="2575" xr:uid="{00000000-0005-0000-0000-00008B220000}"/>
    <cellStyle name="Monétaire 4 7 5 4" xfId="3275" xr:uid="{00000000-0005-0000-0000-00008C220000}"/>
    <cellStyle name="Monétaire 4 7 5 5" xfId="3975" xr:uid="{00000000-0005-0000-0000-00008D220000}"/>
    <cellStyle name="Monétaire 4 7 5 6" xfId="4675" xr:uid="{00000000-0005-0000-0000-00008E220000}"/>
    <cellStyle name="Monétaire 4 7 5 7" xfId="5389" xr:uid="{00000000-0005-0000-0000-00008F220000}"/>
    <cellStyle name="Monétaire 4 7 5 8" xfId="6103" xr:uid="{00000000-0005-0000-0000-000090220000}"/>
    <cellStyle name="Monétaire 4 7 5 9" xfId="6817" xr:uid="{00000000-0005-0000-0000-000091220000}"/>
    <cellStyle name="Monétaire 4 7 6" xfId="669" xr:uid="{00000000-0005-0000-0000-000092220000}"/>
    <cellStyle name="Monétaire 4 7 6 10" xfId="7631" xr:uid="{00000000-0005-0000-0000-000093220000}"/>
    <cellStyle name="Monétaire 4 7 6 11" xfId="8345" xr:uid="{00000000-0005-0000-0000-000094220000}"/>
    <cellStyle name="Monétaire 4 7 6 12" xfId="9059" xr:uid="{00000000-0005-0000-0000-000095220000}"/>
    <cellStyle name="Monétaire 4 7 6 13" xfId="9773" xr:uid="{00000000-0005-0000-0000-000096220000}"/>
    <cellStyle name="Monétaire 4 7 6 14" xfId="10487" xr:uid="{00000000-0005-0000-0000-000097220000}"/>
    <cellStyle name="Monétaire 4 7 6 15" xfId="11201" xr:uid="{00000000-0005-0000-0000-000098220000}"/>
    <cellStyle name="Monétaire 4 7 6 16" xfId="1267" xr:uid="{00000000-0005-0000-0000-000099220000}"/>
    <cellStyle name="Monétaire 4 7 6 2" xfId="1967" xr:uid="{00000000-0005-0000-0000-00009A220000}"/>
    <cellStyle name="Monétaire 4 7 6 3" xfId="2675" xr:uid="{00000000-0005-0000-0000-00009B220000}"/>
    <cellStyle name="Monétaire 4 7 6 4" xfId="3375" xr:uid="{00000000-0005-0000-0000-00009C220000}"/>
    <cellStyle name="Monétaire 4 7 6 5" xfId="4075" xr:uid="{00000000-0005-0000-0000-00009D220000}"/>
    <cellStyle name="Monétaire 4 7 6 6" xfId="4775" xr:uid="{00000000-0005-0000-0000-00009E220000}"/>
    <cellStyle name="Monétaire 4 7 6 7" xfId="5489" xr:uid="{00000000-0005-0000-0000-00009F220000}"/>
    <cellStyle name="Monétaire 4 7 6 8" xfId="6203" xr:uid="{00000000-0005-0000-0000-0000A0220000}"/>
    <cellStyle name="Monétaire 4 7 6 9" xfId="6917" xr:uid="{00000000-0005-0000-0000-0000A1220000}"/>
    <cellStyle name="Monétaire 4 7 7" xfId="193" xr:uid="{00000000-0005-0000-0000-0000A2220000}"/>
    <cellStyle name="Monétaire 4 7 7 10" xfId="7869" xr:uid="{00000000-0005-0000-0000-0000A3220000}"/>
    <cellStyle name="Monétaire 4 7 7 11" xfId="8583" xr:uid="{00000000-0005-0000-0000-0000A4220000}"/>
    <cellStyle name="Monétaire 4 7 7 12" xfId="9297" xr:uid="{00000000-0005-0000-0000-0000A5220000}"/>
    <cellStyle name="Monétaire 4 7 7 13" xfId="10011" xr:uid="{00000000-0005-0000-0000-0000A6220000}"/>
    <cellStyle name="Monétaire 4 7 7 14" xfId="10725" xr:uid="{00000000-0005-0000-0000-0000A7220000}"/>
    <cellStyle name="Monétaire 4 7 7 15" xfId="1491" xr:uid="{00000000-0005-0000-0000-0000A8220000}"/>
    <cellStyle name="Monétaire 4 7 7 2" xfId="2199" xr:uid="{00000000-0005-0000-0000-0000A9220000}"/>
    <cellStyle name="Monétaire 4 7 7 3" xfId="2899" xr:uid="{00000000-0005-0000-0000-0000AA220000}"/>
    <cellStyle name="Monétaire 4 7 7 4" xfId="3599" xr:uid="{00000000-0005-0000-0000-0000AB220000}"/>
    <cellStyle name="Monétaire 4 7 7 5" xfId="4299" xr:uid="{00000000-0005-0000-0000-0000AC220000}"/>
    <cellStyle name="Monétaire 4 7 7 6" xfId="5013" xr:uid="{00000000-0005-0000-0000-0000AD220000}"/>
    <cellStyle name="Monétaire 4 7 7 7" xfId="5727" xr:uid="{00000000-0005-0000-0000-0000AE220000}"/>
    <cellStyle name="Monétaire 4 7 7 8" xfId="6441" xr:uid="{00000000-0005-0000-0000-0000AF220000}"/>
    <cellStyle name="Monétaire 4 7 7 9" xfId="7155" xr:uid="{00000000-0005-0000-0000-0000B0220000}"/>
    <cellStyle name="Monétaire 4 7 8" xfId="1375" xr:uid="{00000000-0005-0000-0000-0000B1220000}"/>
    <cellStyle name="Monétaire 4 7 9" xfId="2083" xr:uid="{00000000-0005-0000-0000-0000B2220000}"/>
    <cellStyle name="Monétaire 4 8" xfId="81" xr:uid="{00000000-0005-0000-0000-0000B3220000}"/>
    <cellStyle name="Monétaire 4 8 10" xfId="2787" xr:uid="{00000000-0005-0000-0000-0000B4220000}"/>
    <cellStyle name="Monétaire 4 8 11" xfId="3487" xr:uid="{00000000-0005-0000-0000-0000B5220000}"/>
    <cellStyle name="Monétaire 4 8 12" xfId="4187" xr:uid="{00000000-0005-0000-0000-0000B6220000}"/>
    <cellStyle name="Monétaire 4 8 13" xfId="4901" xr:uid="{00000000-0005-0000-0000-0000B7220000}"/>
    <cellStyle name="Monétaire 4 8 14" xfId="5615" xr:uid="{00000000-0005-0000-0000-0000B8220000}"/>
    <cellStyle name="Monétaire 4 8 15" xfId="6329" xr:uid="{00000000-0005-0000-0000-0000B9220000}"/>
    <cellStyle name="Monétaire 4 8 16" xfId="7043" xr:uid="{00000000-0005-0000-0000-0000BA220000}"/>
    <cellStyle name="Monétaire 4 8 17" xfId="7757" xr:uid="{00000000-0005-0000-0000-0000BB220000}"/>
    <cellStyle name="Monétaire 4 8 18" xfId="8471" xr:uid="{00000000-0005-0000-0000-0000BC220000}"/>
    <cellStyle name="Monétaire 4 8 19" xfId="9185" xr:uid="{00000000-0005-0000-0000-0000BD220000}"/>
    <cellStyle name="Monétaire 4 8 2" xfId="281" xr:uid="{00000000-0005-0000-0000-0000BE220000}"/>
    <cellStyle name="Monétaire 4 8 2 10" xfId="7243" xr:uid="{00000000-0005-0000-0000-0000BF220000}"/>
    <cellStyle name="Monétaire 4 8 2 11" xfId="7957" xr:uid="{00000000-0005-0000-0000-0000C0220000}"/>
    <cellStyle name="Monétaire 4 8 2 12" xfId="8671" xr:uid="{00000000-0005-0000-0000-0000C1220000}"/>
    <cellStyle name="Monétaire 4 8 2 13" xfId="9385" xr:uid="{00000000-0005-0000-0000-0000C2220000}"/>
    <cellStyle name="Monétaire 4 8 2 14" xfId="10099" xr:uid="{00000000-0005-0000-0000-0000C3220000}"/>
    <cellStyle name="Monétaire 4 8 2 15" xfId="10813" xr:uid="{00000000-0005-0000-0000-0000C4220000}"/>
    <cellStyle name="Monétaire 4 8 2 16" xfId="879" xr:uid="{00000000-0005-0000-0000-0000C5220000}"/>
    <cellStyle name="Monétaire 4 8 2 2" xfId="1579" xr:uid="{00000000-0005-0000-0000-0000C6220000}"/>
    <cellStyle name="Monétaire 4 8 2 3" xfId="2287" xr:uid="{00000000-0005-0000-0000-0000C7220000}"/>
    <cellStyle name="Monétaire 4 8 2 4" xfId="2987" xr:uid="{00000000-0005-0000-0000-0000C8220000}"/>
    <cellStyle name="Monétaire 4 8 2 5" xfId="3687" xr:uid="{00000000-0005-0000-0000-0000C9220000}"/>
    <cellStyle name="Monétaire 4 8 2 6" xfId="4387" xr:uid="{00000000-0005-0000-0000-0000CA220000}"/>
    <cellStyle name="Monétaire 4 8 2 7" xfId="5101" xr:uid="{00000000-0005-0000-0000-0000CB220000}"/>
    <cellStyle name="Monétaire 4 8 2 8" xfId="5815" xr:uid="{00000000-0005-0000-0000-0000CC220000}"/>
    <cellStyle name="Monétaire 4 8 2 9" xfId="6529" xr:uid="{00000000-0005-0000-0000-0000CD220000}"/>
    <cellStyle name="Monétaire 4 8 20" xfId="9899" xr:uid="{00000000-0005-0000-0000-0000CE220000}"/>
    <cellStyle name="Monétaire 4 8 21" xfId="10613" xr:uid="{00000000-0005-0000-0000-0000CF220000}"/>
    <cellStyle name="Monétaire 4 8 22" xfId="795" xr:uid="{00000000-0005-0000-0000-0000D0220000}"/>
    <cellStyle name="Monétaire 4 8 3" xfId="373" xr:uid="{00000000-0005-0000-0000-0000D1220000}"/>
    <cellStyle name="Monétaire 4 8 3 10" xfId="7335" xr:uid="{00000000-0005-0000-0000-0000D2220000}"/>
    <cellStyle name="Monétaire 4 8 3 11" xfId="8049" xr:uid="{00000000-0005-0000-0000-0000D3220000}"/>
    <cellStyle name="Monétaire 4 8 3 12" xfId="8763" xr:uid="{00000000-0005-0000-0000-0000D4220000}"/>
    <cellStyle name="Monétaire 4 8 3 13" xfId="9477" xr:uid="{00000000-0005-0000-0000-0000D5220000}"/>
    <cellStyle name="Monétaire 4 8 3 14" xfId="10191" xr:uid="{00000000-0005-0000-0000-0000D6220000}"/>
    <cellStyle name="Monétaire 4 8 3 15" xfId="10905" xr:uid="{00000000-0005-0000-0000-0000D7220000}"/>
    <cellStyle name="Monétaire 4 8 3 16" xfId="971" xr:uid="{00000000-0005-0000-0000-0000D8220000}"/>
    <cellStyle name="Monétaire 4 8 3 2" xfId="1671" xr:uid="{00000000-0005-0000-0000-0000D9220000}"/>
    <cellStyle name="Monétaire 4 8 3 3" xfId="2379" xr:uid="{00000000-0005-0000-0000-0000DA220000}"/>
    <cellStyle name="Monétaire 4 8 3 4" xfId="3079" xr:uid="{00000000-0005-0000-0000-0000DB220000}"/>
    <cellStyle name="Monétaire 4 8 3 5" xfId="3779" xr:uid="{00000000-0005-0000-0000-0000DC220000}"/>
    <cellStyle name="Monétaire 4 8 3 6" xfId="4479" xr:uid="{00000000-0005-0000-0000-0000DD220000}"/>
    <cellStyle name="Monétaire 4 8 3 7" xfId="5193" xr:uid="{00000000-0005-0000-0000-0000DE220000}"/>
    <cellStyle name="Monétaire 4 8 3 8" xfId="5907" xr:uid="{00000000-0005-0000-0000-0000DF220000}"/>
    <cellStyle name="Monétaire 4 8 3 9" xfId="6621" xr:uid="{00000000-0005-0000-0000-0000E0220000}"/>
    <cellStyle name="Monétaire 4 8 4" xfId="473" xr:uid="{00000000-0005-0000-0000-0000E1220000}"/>
    <cellStyle name="Monétaire 4 8 4 10" xfId="7435" xr:uid="{00000000-0005-0000-0000-0000E2220000}"/>
    <cellStyle name="Monétaire 4 8 4 11" xfId="8149" xr:uid="{00000000-0005-0000-0000-0000E3220000}"/>
    <cellStyle name="Monétaire 4 8 4 12" xfId="8863" xr:uid="{00000000-0005-0000-0000-0000E4220000}"/>
    <cellStyle name="Monétaire 4 8 4 13" xfId="9577" xr:uid="{00000000-0005-0000-0000-0000E5220000}"/>
    <cellStyle name="Monétaire 4 8 4 14" xfId="10291" xr:uid="{00000000-0005-0000-0000-0000E6220000}"/>
    <cellStyle name="Monétaire 4 8 4 15" xfId="11005" xr:uid="{00000000-0005-0000-0000-0000E7220000}"/>
    <cellStyle name="Monétaire 4 8 4 16" xfId="1071" xr:uid="{00000000-0005-0000-0000-0000E8220000}"/>
    <cellStyle name="Monétaire 4 8 4 2" xfId="1771" xr:uid="{00000000-0005-0000-0000-0000E9220000}"/>
    <cellStyle name="Monétaire 4 8 4 3" xfId="2479" xr:uid="{00000000-0005-0000-0000-0000EA220000}"/>
    <cellStyle name="Monétaire 4 8 4 4" xfId="3179" xr:uid="{00000000-0005-0000-0000-0000EB220000}"/>
    <cellStyle name="Monétaire 4 8 4 5" xfId="3879" xr:uid="{00000000-0005-0000-0000-0000EC220000}"/>
    <cellStyle name="Monétaire 4 8 4 6" xfId="4579" xr:uid="{00000000-0005-0000-0000-0000ED220000}"/>
    <cellStyle name="Monétaire 4 8 4 7" xfId="5293" xr:uid="{00000000-0005-0000-0000-0000EE220000}"/>
    <cellStyle name="Monétaire 4 8 4 8" xfId="6007" xr:uid="{00000000-0005-0000-0000-0000EF220000}"/>
    <cellStyle name="Monétaire 4 8 4 9" xfId="6721" xr:uid="{00000000-0005-0000-0000-0000F0220000}"/>
    <cellStyle name="Monétaire 4 8 5" xfId="573" xr:uid="{00000000-0005-0000-0000-0000F1220000}"/>
    <cellStyle name="Monétaire 4 8 5 10" xfId="7535" xr:uid="{00000000-0005-0000-0000-0000F2220000}"/>
    <cellStyle name="Monétaire 4 8 5 11" xfId="8249" xr:uid="{00000000-0005-0000-0000-0000F3220000}"/>
    <cellStyle name="Monétaire 4 8 5 12" xfId="8963" xr:uid="{00000000-0005-0000-0000-0000F4220000}"/>
    <cellStyle name="Monétaire 4 8 5 13" xfId="9677" xr:uid="{00000000-0005-0000-0000-0000F5220000}"/>
    <cellStyle name="Monétaire 4 8 5 14" xfId="10391" xr:uid="{00000000-0005-0000-0000-0000F6220000}"/>
    <cellStyle name="Monétaire 4 8 5 15" xfId="11105" xr:uid="{00000000-0005-0000-0000-0000F7220000}"/>
    <cellStyle name="Monétaire 4 8 5 16" xfId="1171" xr:uid="{00000000-0005-0000-0000-0000F8220000}"/>
    <cellStyle name="Monétaire 4 8 5 2" xfId="1871" xr:uid="{00000000-0005-0000-0000-0000F9220000}"/>
    <cellStyle name="Monétaire 4 8 5 3" xfId="2579" xr:uid="{00000000-0005-0000-0000-0000FA220000}"/>
    <cellStyle name="Monétaire 4 8 5 4" xfId="3279" xr:uid="{00000000-0005-0000-0000-0000FB220000}"/>
    <cellStyle name="Monétaire 4 8 5 5" xfId="3979" xr:uid="{00000000-0005-0000-0000-0000FC220000}"/>
    <cellStyle name="Monétaire 4 8 5 6" xfId="4679" xr:uid="{00000000-0005-0000-0000-0000FD220000}"/>
    <cellStyle name="Monétaire 4 8 5 7" xfId="5393" xr:uid="{00000000-0005-0000-0000-0000FE220000}"/>
    <cellStyle name="Monétaire 4 8 5 8" xfId="6107" xr:uid="{00000000-0005-0000-0000-0000FF220000}"/>
    <cellStyle name="Monétaire 4 8 5 9" xfId="6821" xr:uid="{00000000-0005-0000-0000-000000230000}"/>
    <cellStyle name="Monétaire 4 8 6" xfId="673" xr:uid="{00000000-0005-0000-0000-000001230000}"/>
    <cellStyle name="Monétaire 4 8 6 10" xfId="7635" xr:uid="{00000000-0005-0000-0000-000002230000}"/>
    <cellStyle name="Monétaire 4 8 6 11" xfId="8349" xr:uid="{00000000-0005-0000-0000-000003230000}"/>
    <cellStyle name="Monétaire 4 8 6 12" xfId="9063" xr:uid="{00000000-0005-0000-0000-000004230000}"/>
    <cellStyle name="Monétaire 4 8 6 13" xfId="9777" xr:uid="{00000000-0005-0000-0000-000005230000}"/>
    <cellStyle name="Monétaire 4 8 6 14" xfId="10491" xr:uid="{00000000-0005-0000-0000-000006230000}"/>
    <cellStyle name="Monétaire 4 8 6 15" xfId="11205" xr:uid="{00000000-0005-0000-0000-000007230000}"/>
    <cellStyle name="Monétaire 4 8 6 16" xfId="1271" xr:uid="{00000000-0005-0000-0000-000008230000}"/>
    <cellStyle name="Monétaire 4 8 6 2" xfId="1971" xr:uid="{00000000-0005-0000-0000-000009230000}"/>
    <cellStyle name="Monétaire 4 8 6 3" xfId="2679" xr:uid="{00000000-0005-0000-0000-00000A230000}"/>
    <cellStyle name="Monétaire 4 8 6 4" xfId="3379" xr:uid="{00000000-0005-0000-0000-00000B230000}"/>
    <cellStyle name="Monétaire 4 8 6 5" xfId="4079" xr:uid="{00000000-0005-0000-0000-00000C230000}"/>
    <cellStyle name="Monétaire 4 8 6 6" xfId="4779" xr:uid="{00000000-0005-0000-0000-00000D230000}"/>
    <cellStyle name="Monétaire 4 8 6 7" xfId="5493" xr:uid="{00000000-0005-0000-0000-00000E230000}"/>
    <cellStyle name="Monétaire 4 8 6 8" xfId="6207" xr:uid="{00000000-0005-0000-0000-00000F230000}"/>
    <cellStyle name="Monétaire 4 8 6 9" xfId="6921" xr:uid="{00000000-0005-0000-0000-000010230000}"/>
    <cellStyle name="Monétaire 4 8 7" xfId="197" xr:uid="{00000000-0005-0000-0000-000011230000}"/>
    <cellStyle name="Monétaire 4 8 7 10" xfId="7873" xr:uid="{00000000-0005-0000-0000-000012230000}"/>
    <cellStyle name="Monétaire 4 8 7 11" xfId="8587" xr:uid="{00000000-0005-0000-0000-000013230000}"/>
    <cellStyle name="Monétaire 4 8 7 12" xfId="9301" xr:uid="{00000000-0005-0000-0000-000014230000}"/>
    <cellStyle name="Monétaire 4 8 7 13" xfId="10015" xr:uid="{00000000-0005-0000-0000-000015230000}"/>
    <cellStyle name="Monétaire 4 8 7 14" xfId="10729" xr:uid="{00000000-0005-0000-0000-000016230000}"/>
    <cellStyle name="Monétaire 4 8 7 15" xfId="1495" xr:uid="{00000000-0005-0000-0000-000017230000}"/>
    <cellStyle name="Monétaire 4 8 7 2" xfId="2203" xr:uid="{00000000-0005-0000-0000-000018230000}"/>
    <cellStyle name="Monétaire 4 8 7 3" xfId="2903" xr:uid="{00000000-0005-0000-0000-000019230000}"/>
    <cellStyle name="Monétaire 4 8 7 4" xfId="3603" xr:uid="{00000000-0005-0000-0000-00001A230000}"/>
    <cellStyle name="Monétaire 4 8 7 5" xfId="4303" xr:uid="{00000000-0005-0000-0000-00001B230000}"/>
    <cellStyle name="Monétaire 4 8 7 6" xfId="5017" xr:uid="{00000000-0005-0000-0000-00001C230000}"/>
    <cellStyle name="Monétaire 4 8 7 7" xfId="5731" xr:uid="{00000000-0005-0000-0000-00001D230000}"/>
    <cellStyle name="Monétaire 4 8 7 8" xfId="6445" xr:uid="{00000000-0005-0000-0000-00001E230000}"/>
    <cellStyle name="Monétaire 4 8 7 9" xfId="7159" xr:uid="{00000000-0005-0000-0000-00001F230000}"/>
    <cellStyle name="Monétaire 4 8 8" xfId="1379" xr:uid="{00000000-0005-0000-0000-000020230000}"/>
    <cellStyle name="Monétaire 4 8 9" xfId="2087" xr:uid="{00000000-0005-0000-0000-000021230000}"/>
    <cellStyle name="Monétaire 4 9" xfId="85" xr:uid="{00000000-0005-0000-0000-000022230000}"/>
    <cellStyle name="Monétaire 4 9 10" xfId="2791" xr:uid="{00000000-0005-0000-0000-000023230000}"/>
    <cellStyle name="Monétaire 4 9 11" xfId="3491" xr:uid="{00000000-0005-0000-0000-000024230000}"/>
    <cellStyle name="Monétaire 4 9 12" xfId="4191" xr:uid="{00000000-0005-0000-0000-000025230000}"/>
    <cellStyle name="Monétaire 4 9 13" xfId="4905" xr:uid="{00000000-0005-0000-0000-000026230000}"/>
    <cellStyle name="Monétaire 4 9 14" xfId="5619" xr:uid="{00000000-0005-0000-0000-000027230000}"/>
    <cellStyle name="Monétaire 4 9 15" xfId="6333" xr:uid="{00000000-0005-0000-0000-000028230000}"/>
    <cellStyle name="Monétaire 4 9 16" xfId="7047" xr:uid="{00000000-0005-0000-0000-000029230000}"/>
    <cellStyle name="Monétaire 4 9 17" xfId="7761" xr:uid="{00000000-0005-0000-0000-00002A230000}"/>
    <cellStyle name="Monétaire 4 9 18" xfId="8475" xr:uid="{00000000-0005-0000-0000-00002B230000}"/>
    <cellStyle name="Monétaire 4 9 19" xfId="9189" xr:uid="{00000000-0005-0000-0000-00002C230000}"/>
    <cellStyle name="Monétaire 4 9 2" xfId="285" xr:uid="{00000000-0005-0000-0000-00002D230000}"/>
    <cellStyle name="Monétaire 4 9 2 10" xfId="7247" xr:uid="{00000000-0005-0000-0000-00002E230000}"/>
    <cellStyle name="Monétaire 4 9 2 11" xfId="7961" xr:uid="{00000000-0005-0000-0000-00002F230000}"/>
    <cellStyle name="Monétaire 4 9 2 12" xfId="8675" xr:uid="{00000000-0005-0000-0000-000030230000}"/>
    <cellStyle name="Monétaire 4 9 2 13" xfId="9389" xr:uid="{00000000-0005-0000-0000-000031230000}"/>
    <cellStyle name="Monétaire 4 9 2 14" xfId="10103" xr:uid="{00000000-0005-0000-0000-000032230000}"/>
    <cellStyle name="Monétaire 4 9 2 15" xfId="10817" xr:uid="{00000000-0005-0000-0000-000033230000}"/>
    <cellStyle name="Monétaire 4 9 2 16" xfId="883" xr:uid="{00000000-0005-0000-0000-000034230000}"/>
    <cellStyle name="Monétaire 4 9 2 2" xfId="1583" xr:uid="{00000000-0005-0000-0000-000035230000}"/>
    <cellStyle name="Monétaire 4 9 2 3" xfId="2291" xr:uid="{00000000-0005-0000-0000-000036230000}"/>
    <cellStyle name="Monétaire 4 9 2 4" xfId="2991" xr:uid="{00000000-0005-0000-0000-000037230000}"/>
    <cellStyle name="Monétaire 4 9 2 5" xfId="3691" xr:uid="{00000000-0005-0000-0000-000038230000}"/>
    <cellStyle name="Monétaire 4 9 2 6" xfId="4391" xr:uid="{00000000-0005-0000-0000-000039230000}"/>
    <cellStyle name="Monétaire 4 9 2 7" xfId="5105" xr:uid="{00000000-0005-0000-0000-00003A230000}"/>
    <cellStyle name="Monétaire 4 9 2 8" xfId="5819" xr:uid="{00000000-0005-0000-0000-00003B230000}"/>
    <cellStyle name="Monétaire 4 9 2 9" xfId="6533" xr:uid="{00000000-0005-0000-0000-00003C230000}"/>
    <cellStyle name="Monétaire 4 9 20" xfId="9903" xr:uid="{00000000-0005-0000-0000-00003D230000}"/>
    <cellStyle name="Monétaire 4 9 21" xfId="10617" xr:uid="{00000000-0005-0000-0000-00003E230000}"/>
    <cellStyle name="Monétaire 4 9 22" xfId="799" xr:uid="{00000000-0005-0000-0000-00003F230000}"/>
    <cellStyle name="Monétaire 4 9 3" xfId="377" xr:uid="{00000000-0005-0000-0000-000040230000}"/>
    <cellStyle name="Monétaire 4 9 3 10" xfId="7339" xr:uid="{00000000-0005-0000-0000-000041230000}"/>
    <cellStyle name="Monétaire 4 9 3 11" xfId="8053" xr:uid="{00000000-0005-0000-0000-000042230000}"/>
    <cellStyle name="Monétaire 4 9 3 12" xfId="8767" xr:uid="{00000000-0005-0000-0000-000043230000}"/>
    <cellStyle name="Monétaire 4 9 3 13" xfId="9481" xr:uid="{00000000-0005-0000-0000-000044230000}"/>
    <cellStyle name="Monétaire 4 9 3 14" xfId="10195" xr:uid="{00000000-0005-0000-0000-000045230000}"/>
    <cellStyle name="Monétaire 4 9 3 15" xfId="10909" xr:uid="{00000000-0005-0000-0000-000046230000}"/>
    <cellStyle name="Monétaire 4 9 3 16" xfId="975" xr:uid="{00000000-0005-0000-0000-000047230000}"/>
    <cellStyle name="Monétaire 4 9 3 2" xfId="1675" xr:uid="{00000000-0005-0000-0000-000048230000}"/>
    <cellStyle name="Monétaire 4 9 3 3" xfId="2383" xr:uid="{00000000-0005-0000-0000-000049230000}"/>
    <cellStyle name="Monétaire 4 9 3 4" xfId="3083" xr:uid="{00000000-0005-0000-0000-00004A230000}"/>
    <cellStyle name="Monétaire 4 9 3 5" xfId="3783" xr:uid="{00000000-0005-0000-0000-00004B230000}"/>
    <cellStyle name="Monétaire 4 9 3 6" xfId="4483" xr:uid="{00000000-0005-0000-0000-00004C230000}"/>
    <cellStyle name="Monétaire 4 9 3 7" xfId="5197" xr:uid="{00000000-0005-0000-0000-00004D230000}"/>
    <cellStyle name="Monétaire 4 9 3 8" xfId="5911" xr:uid="{00000000-0005-0000-0000-00004E230000}"/>
    <cellStyle name="Monétaire 4 9 3 9" xfId="6625" xr:uid="{00000000-0005-0000-0000-00004F230000}"/>
    <cellStyle name="Monétaire 4 9 4" xfId="477" xr:uid="{00000000-0005-0000-0000-000050230000}"/>
    <cellStyle name="Monétaire 4 9 4 10" xfId="7439" xr:uid="{00000000-0005-0000-0000-000051230000}"/>
    <cellStyle name="Monétaire 4 9 4 11" xfId="8153" xr:uid="{00000000-0005-0000-0000-000052230000}"/>
    <cellStyle name="Monétaire 4 9 4 12" xfId="8867" xr:uid="{00000000-0005-0000-0000-000053230000}"/>
    <cellStyle name="Monétaire 4 9 4 13" xfId="9581" xr:uid="{00000000-0005-0000-0000-000054230000}"/>
    <cellStyle name="Monétaire 4 9 4 14" xfId="10295" xr:uid="{00000000-0005-0000-0000-000055230000}"/>
    <cellStyle name="Monétaire 4 9 4 15" xfId="11009" xr:uid="{00000000-0005-0000-0000-000056230000}"/>
    <cellStyle name="Monétaire 4 9 4 16" xfId="1075" xr:uid="{00000000-0005-0000-0000-000057230000}"/>
    <cellStyle name="Monétaire 4 9 4 2" xfId="1775" xr:uid="{00000000-0005-0000-0000-000058230000}"/>
    <cellStyle name="Monétaire 4 9 4 3" xfId="2483" xr:uid="{00000000-0005-0000-0000-000059230000}"/>
    <cellStyle name="Monétaire 4 9 4 4" xfId="3183" xr:uid="{00000000-0005-0000-0000-00005A230000}"/>
    <cellStyle name="Monétaire 4 9 4 5" xfId="3883" xr:uid="{00000000-0005-0000-0000-00005B230000}"/>
    <cellStyle name="Monétaire 4 9 4 6" xfId="4583" xr:uid="{00000000-0005-0000-0000-00005C230000}"/>
    <cellStyle name="Monétaire 4 9 4 7" xfId="5297" xr:uid="{00000000-0005-0000-0000-00005D230000}"/>
    <cellStyle name="Monétaire 4 9 4 8" xfId="6011" xr:uid="{00000000-0005-0000-0000-00005E230000}"/>
    <cellStyle name="Monétaire 4 9 4 9" xfId="6725" xr:uid="{00000000-0005-0000-0000-00005F230000}"/>
    <cellStyle name="Monétaire 4 9 5" xfId="577" xr:uid="{00000000-0005-0000-0000-000060230000}"/>
    <cellStyle name="Monétaire 4 9 5 10" xfId="7539" xr:uid="{00000000-0005-0000-0000-000061230000}"/>
    <cellStyle name="Monétaire 4 9 5 11" xfId="8253" xr:uid="{00000000-0005-0000-0000-000062230000}"/>
    <cellStyle name="Monétaire 4 9 5 12" xfId="8967" xr:uid="{00000000-0005-0000-0000-000063230000}"/>
    <cellStyle name="Monétaire 4 9 5 13" xfId="9681" xr:uid="{00000000-0005-0000-0000-000064230000}"/>
    <cellStyle name="Monétaire 4 9 5 14" xfId="10395" xr:uid="{00000000-0005-0000-0000-000065230000}"/>
    <cellStyle name="Monétaire 4 9 5 15" xfId="11109" xr:uid="{00000000-0005-0000-0000-000066230000}"/>
    <cellStyle name="Monétaire 4 9 5 16" xfId="1175" xr:uid="{00000000-0005-0000-0000-000067230000}"/>
    <cellStyle name="Monétaire 4 9 5 2" xfId="1875" xr:uid="{00000000-0005-0000-0000-000068230000}"/>
    <cellStyle name="Monétaire 4 9 5 3" xfId="2583" xr:uid="{00000000-0005-0000-0000-000069230000}"/>
    <cellStyle name="Monétaire 4 9 5 4" xfId="3283" xr:uid="{00000000-0005-0000-0000-00006A230000}"/>
    <cellStyle name="Monétaire 4 9 5 5" xfId="3983" xr:uid="{00000000-0005-0000-0000-00006B230000}"/>
    <cellStyle name="Monétaire 4 9 5 6" xfId="4683" xr:uid="{00000000-0005-0000-0000-00006C230000}"/>
    <cellStyle name="Monétaire 4 9 5 7" xfId="5397" xr:uid="{00000000-0005-0000-0000-00006D230000}"/>
    <cellStyle name="Monétaire 4 9 5 8" xfId="6111" xr:uid="{00000000-0005-0000-0000-00006E230000}"/>
    <cellStyle name="Monétaire 4 9 5 9" xfId="6825" xr:uid="{00000000-0005-0000-0000-00006F230000}"/>
    <cellStyle name="Monétaire 4 9 6" xfId="677" xr:uid="{00000000-0005-0000-0000-000070230000}"/>
    <cellStyle name="Monétaire 4 9 6 10" xfId="7639" xr:uid="{00000000-0005-0000-0000-000071230000}"/>
    <cellStyle name="Monétaire 4 9 6 11" xfId="8353" xr:uid="{00000000-0005-0000-0000-000072230000}"/>
    <cellStyle name="Monétaire 4 9 6 12" xfId="9067" xr:uid="{00000000-0005-0000-0000-000073230000}"/>
    <cellStyle name="Monétaire 4 9 6 13" xfId="9781" xr:uid="{00000000-0005-0000-0000-000074230000}"/>
    <cellStyle name="Monétaire 4 9 6 14" xfId="10495" xr:uid="{00000000-0005-0000-0000-000075230000}"/>
    <cellStyle name="Monétaire 4 9 6 15" xfId="11209" xr:uid="{00000000-0005-0000-0000-000076230000}"/>
    <cellStyle name="Monétaire 4 9 6 16" xfId="1275" xr:uid="{00000000-0005-0000-0000-000077230000}"/>
    <cellStyle name="Monétaire 4 9 6 2" xfId="1975" xr:uid="{00000000-0005-0000-0000-000078230000}"/>
    <cellStyle name="Monétaire 4 9 6 3" xfId="2683" xr:uid="{00000000-0005-0000-0000-000079230000}"/>
    <cellStyle name="Monétaire 4 9 6 4" xfId="3383" xr:uid="{00000000-0005-0000-0000-00007A230000}"/>
    <cellStyle name="Monétaire 4 9 6 5" xfId="4083" xr:uid="{00000000-0005-0000-0000-00007B230000}"/>
    <cellStyle name="Monétaire 4 9 6 6" xfId="4783" xr:uid="{00000000-0005-0000-0000-00007C230000}"/>
    <cellStyle name="Monétaire 4 9 6 7" xfId="5497" xr:uid="{00000000-0005-0000-0000-00007D230000}"/>
    <cellStyle name="Monétaire 4 9 6 8" xfId="6211" xr:uid="{00000000-0005-0000-0000-00007E230000}"/>
    <cellStyle name="Monétaire 4 9 6 9" xfId="6925" xr:uid="{00000000-0005-0000-0000-00007F230000}"/>
    <cellStyle name="Monétaire 4 9 7" xfId="201" xr:uid="{00000000-0005-0000-0000-000080230000}"/>
    <cellStyle name="Monétaire 4 9 7 10" xfId="7877" xr:uid="{00000000-0005-0000-0000-000081230000}"/>
    <cellStyle name="Monétaire 4 9 7 11" xfId="8591" xr:uid="{00000000-0005-0000-0000-000082230000}"/>
    <cellStyle name="Monétaire 4 9 7 12" xfId="9305" xr:uid="{00000000-0005-0000-0000-000083230000}"/>
    <cellStyle name="Monétaire 4 9 7 13" xfId="10019" xr:uid="{00000000-0005-0000-0000-000084230000}"/>
    <cellStyle name="Monétaire 4 9 7 14" xfId="10733" xr:uid="{00000000-0005-0000-0000-000085230000}"/>
    <cellStyle name="Monétaire 4 9 7 15" xfId="1499" xr:uid="{00000000-0005-0000-0000-000086230000}"/>
    <cellStyle name="Monétaire 4 9 7 2" xfId="2207" xr:uid="{00000000-0005-0000-0000-000087230000}"/>
    <cellStyle name="Monétaire 4 9 7 3" xfId="2907" xr:uid="{00000000-0005-0000-0000-000088230000}"/>
    <cellStyle name="Monétaire 4 9 7 4" xfId="3607" xr:uid="{00000000-0005-0000-0000-000089230000}"/>
    <cellStyle name="Monétaire 4 9 7 5" xfId="4307" xr:uid="{00000000-0005-0000-0000-00008A230000}"/>
    <cellStyle name="Monétaire 4 9 7 6" xfId="5021" xr:uid="{00000000-0005-0000-0000-00008B230000}"/>
    <cellStyle name="Monétaire 4 9 7 7" xfId="5735" xr:uid="{00000000-0005-0000-0000-00008C230000}"/>
    <cellStyle name="Monétaire 4 9 7 8" xfId="6449" xr:uid="{00000000-0005-0000-0000-00008D230000}"/>
    <cellStyle name="Monétaire 4 9 7 9" xfId="7163" xr:uid="{00000000-0005-0000-0000-00008E230000}"/>
    <cellStyle name="Monétaire 4 9 8" xfId="1383" xr:uid="{00000000-0005-0000-0000-00008F230000}"/>
    <cellStyle name="Monétaire 4 9 9" xfId="2091" xr:uid="{00000000-0005-0000-0000-000090230000}"/>
    <cellStyle name="Monétaire 5" xfId="10" xr:uid="{00000000-0005-0000-0000-000091230000}"/>
    <cellStyle name="Monétaire 5 10" xfId="502" xr:uid="{00000000-0005-0000-0000-000092230000}"/>
    <cellStyle name="Monétaire 5 10 10" xfId="7464" xr:uid="{00000000-0005-0000-0000-000093230000}"/>
    <cellStyle name="Monétaire 5 10 11" xfId="8178" xr:uid="{00000000-0005-0000-0000-000094230000}"/>
    <cellStyle name="Monétaire 5 10 12" xfId="8892" xr:uid="{00000000-0005-0000-0000-000095230000}"/>
    <cellStyle name="Monétaire 5 10 13" xfId="9606" xr:uid="{00000000-0005-0000-0000-000096230000}"/>
    <cellStyle name="Monétaire 5 10 14" xfId="10320" xr:uid="{00000000-0005-0000-0000-000097230000}"/>
    <cellStyle name="Monétaire 5 10 15" xfId="11034" xr:uid="{00000000-0005-0000-0000-000098230000}"/>
    <cellStyle name="Monétaire 5 10 16" xfId="1100" xr:uid="{00000000-0005-0000-0000-000099230000}"/>
    <cellStyle name="Monétaire 5 10 2" xfId="1800" xr:uid="{00000000-0005-0000-0000-00009A230000}"/>
    <cellStyle name="Monétaire 5 10 3" xfId="2508" xr:uid="{00000000-0005-0000-0000-00009B230000}"/>
    <cellStyle name="Monétaire 5 10 4" xfId="3208" xr:uid="{00000000-0005-0000-0000-00009C230000}"/>
    <cellStyle name="Monétaire 5 10 5" xfId="3908" xr:uid="{00000000-0005-0000-0000-00009D230000}"/>
    <cellStyle name="Monétaire 5 10 6" xfId="4608" xr:uid="{00000000-0005-0000-0000-00009E230000}"/>
    <cellStyle name="Monétaire 5 10 7" xfId="5322" xr:uid="{00000000-0005-0000-0000-00009F230000}"/>
    <cellStyle name="Monétaire 5 10 8" xfId="6036" xr:uid="{00000000-0005-0000-0000-0000A0230000}"/>
    <cellStyle name="Monétaire 5 10 9" xfId="6750" xr:uid="{00000000-0005-0000-0000-0000A1230000}"/>
    <cellStyle name="Monétaire 5 11" xfId="602" xr:uid="{00000000-0005-0000-0000-0000A2230000}"/>
    <cellStyle name="Monétaire 5 11 10" xfId="7564" xr:uid="{00000000-0005-0000-0000-0000A3230000}"/>
    <cellStyle name="Monétaire 5 11 11" xfId="8278" xr:uid="{00000000-0005-0000-0000-0000A4230000}"/>
    <cellStyle name="Monétaire 5 11 12" xfId="8992" xr:uid="{00000000-0005-0000-0000-0000A5230000}"/>
    <cellStyle name="Monétaire 5 11 13" xfId="9706" xr:uid="{00000000-0005-0000-0000-0000A6230000}"/>
    <cellStyle name="Monétaire 5 11 14" xfId="10420" xr:uid="{00000000-0005-0000-0000-0000A7230000}"/>
    <cellStyle name="Monétaire 5 11 15" xfId="11134" xr:uid="{00000000-0005-0000-0000-0000A8230000}"/>
    <cellStyle name="Monétaire 5 11 16" xfId="1200" xr:uid="{00000000-0005-0000-0000-0000A9230000}"/>
    <cellStyle name="Monétaire 5 11 2" xfId="1900" xr:uid="{00000000-0005-0000-0000-0000AA230000}"/>
    <cellStyle name="Monétaire 5 11 3" xfId="2608" xr:uid="{00000000-0005-0000-0000-0000AB230000}"/>
    <cellStyle name="Monétaire 5 11 4" xfId="3308" xr:uid="{00000000-0005-0000-0000-0000AC230000}"/>
    <cellStyle name="Monétaire 5 11 5" xfId="4008" xr:uid="{00000000-0005-0000-0000-0000AD230000}"/>
    <cellStyle name="Monétaire 5 11 6" xfId="4708" xr:uid="{00000000-0005-0000-0000-0000AE230000}"/>
    <cellStyle name="Monétaire 5 11 7" xfId="5422" xr:uid="{00000000-0005-0000-0000-0000AF230000}"/>
    <cellStyle name="Monétaire 5 11 8" xfId="6136" xr:uid="{00000000-0005-0000-0000-0000B0230000}"/>
    <cellStyle name="Monétaire 5 11 9" xfId="6850" xr:uid="{00000000-0005-0000-0000-0000B1230000}"/>
    <cellStyle name="Monétaire 5 12" xfId="126" xr:uid="{00000000-0005-0000-0000-0000B2230000}"/>
    <cellStyle name="Monétaire 5 12 10" xfId="7802" xr:uid="{00000000-0005-0000-0000-0000B3230000}"/>
    <cellStyle name="Monétaire 5 12 11" xfId="8516" xr:uid="{00000000-0005-0000-0000-0000B4230000}"/>
    <cellStyle name="Monétaire 5 12 12" xfId="9230" xr:uid="{00000000-0005-0000-0000-0000B5230000}"/>
    <cellStyle name="Monétaire 5 12 13" xfId="9944" xr:uid="{00000000-0005-0000-0000-0000B6230000}"/>
    <cellStyle name="Monétaire 5 12 14" xfId="10658" xr:uid="{00000000-0005-0000-0000-0000B7230000}"/>
    <cellStyle name="Monétaire 5 12 15" xfId="1424" xr:uid="{00000000-0005-0000-0000-0000B8230000}"/>
    <cellStyle name="Monétaire 5 12 2" xfId="2132" xr:uid="{00000000-0005-0000-0000-0000B9230000}"/>
    <cellStyle name="Monétaire 5 12 3" xfId="2832" xr:uid="{00000000-0005-0000-0000-0000BA230000}"/>
    <cellStyle name="Monétaire 5 12 4" xfId="3532" xr:uid="{00000000-0005-0000-0000-0000BB230000}"/>
    <cellStyle name="Monétaire 5 12 5" xfId="4232" xr:uid="{00000000-0005-0000-0000-0000BC230000}"/>
    <cellStyle name="Monétaire 5 12 6" xfId="4946" xr:uid="{00000000-0005-0000-0000-0000BD230000}"/>
    <cellStyle name="Monétaire 5 12 7" xfId="5660" xr:uid="{00000000-0005-0000-0000-0000BE230000}"/>
    <cellStyle name="Monétaire 5 12 8" xfId="6374" xr:uid="{00000000-0005-0000-0000-0000BF230000}"/>
    <cellStyle name="Monétaire 5 12 9" xfId="7088" xr:uid="{00000000-0005-0000-0000-0000C0230000}"/>
    <cellStyle name="Monétaire 5 13" xfId="709" xr:uid="{00000000-0005-0000-0000-0000C1230000}"/>
    <cellStyle name="Monétaire 5 13 10" xfId="10527" xr:uid="{00000000-0005-0000-0000-0000C2230000}"/>
    <cellStyle name="Monétaire 5 13 11" xfId="11241" xr:uid="{00000000-0005-0000-0000-0000C3230000}"/>
    <cellStyle name="Monétaire 5 13 12" xfId="1308" xr:uid="{00000000-0005-0000-0000-0000C4230000}"/>
    <cellStyle name="Monétaire 5 13 2" xfId="4815" xr:uid="{00000000-0005-0000-0000-0000C5230000}"/>
    <cellStyle name="Monétaire 5 13 3" xfId="5529" xr:uid="{00000000-0005-0000-0000-0000C6230000}"/>
    <cellStyle name="Monétaire 5 13 4" xfId="6243" xr:uid="{00000000-0005-0000-0000-0000C7230000}"/>
    <cellStyle name="Monétaire 5 13 5" xfId="6957" xr:uid="{00000000-0005-0000-0000-0000C8230000}"/>
    <cellStyle name="Monétaire 5 13 6" xfId="7671" xr:uid="{00000000-0005-0000-0000-0000C9230000}"/>
    <cellStyle name="Monétaire 5 13 7" xfId="8385" xr:uid="{00000000-0005-0000-0000-0000CA230000}"/>
    <cellStyle name="Monétaire 5 13 8" xfId="9099" xr:uid="{00000000-0005-0000-0000-0000CB230000}"/>
    <cellStyle name="Monétaire 5 13 9" xfId="9813" xr:uid="{00000000-0005-0000-0000-0000CC230000}"/>
    <cellStyle name="Monétaire 5 14" xfId="2008" xr:uid="{00000000-0005-0000-0000-0000CD230000}"/>
    <cellStyle name="Monétaire 5 15" xfId="2016" xr:uid="{00000000-0005-0000-0000-0000CE230000}"/>
    <cellStyle name="Monétaire 5 16" xfId="2716" xr:uid="{00000000-0005-0000-0000-0000CF230000}"/>
    <cellStyle name="Monétaire 5 17" xfId="3416" xr:uid="{00000000-0005-0000-0000-0000D0230000}"/>
    <cellStyle name="Monétaire 5 18" xfId="4116" xr:uid="{00000000-0005-0000-0000-0000D1230000}"/>
    <cellStyle name="Monétaire 5 19" xfId="4830" xr:uid="{00000000-0005-0000-0000-0000D2230000}"/>
    <cellStyle name="Monétaire 5 2" xfId="17" xr:uid="{00000000-0005-0000-0000-0000D3230000}"/>
    <cellStyle name="Monétaire 5 2 10" xfId="133" xr:uid="{00000000-0005-0000-0000-0000D4230000}"/>
    <cellStyle name="Monétaire 5 2 10 10" xfId="7809" xr:uid="{00000000-0005-0000-0000-0000D5230000}"/>
    <cellStyle name="Monétaire 5 2 10 11" xfId="8523" xr:uid="{00000000-0005-0000-0000-0000D6230000}"/>
    <cellStyle name="Monétaire 5 2 10 12" xfId="9237" xr:uid="{00000000-0005-0000-0000-0000D7230000}"/>
    <cellStyle name="Monétaire 5 2 10 13" xfId="9951" xr:uid="{00000000-0005-0000-0000-0000D8230000}"/>
    <cellStyle name="Monétaire 5 2 10 14" xfId="10665" xr:uid="{00000000-0005-0000-0000-0000D9230000}"/>
    <cellStyle name="Monétaire 5 2 10 15" xfId="1431" xr:uid="{00000000-0005-0000-0000-0000DA230000}"/>
    <cellStyle name="Monétaire 5 2 10 2" xfId="2139" xr:uid="{00000000-0005-0000-0000-0000DB230000}"/>
    <cellStyle name="Monétaire 5 2 10 3" xfId="2839" xr:uid="{00000000-0005-0000-0000-0000DC230000}"/>
    <cellStyle name="Monétaire 5 2 10 4" xfId="3539" xr:uid="{00000000-0005-0000-0000-0000DD230000}"/>
    <cellStyle name="Monétaire 5 2 10 5" xfId="4239" xr:uid="{00000000-0005-0000-0000-0000DE230000}"/>
    <cellStyle name="Monétaire 5 2 10 6" xfId="4953" xr:uid="{00000000-0005-0000-0000-0000DF230000}"/>
    <cellStyle name="Monétaire 5 2 10 7" xfId="5667" xr:uid="{00000000-0005-0000-0000-0000E0230000}"/>
    <cellStyle name="Monétaire 5 2 10 8" xfId="6381" xr:uid="{00000000-0005-0000-0000-0000E1230000}"/>
    <cellStyle name="Monétaire 5 2 10 9" xfId="7095" xr:uid="{00000000-0005-0000-0000-0000E2230000}"/>
    <cellStyle name="Monétaire 5 2 11" xfId="716" xr:uid="{00000000-0005-0000-0000-0000E3230000}"/>
    <cellStyle name="Monétaire 5 2 11 10" xfId="10534" xr:uid="{00000000-0005-0000-0000-0000E4230000}"/>
    <cellStyle name="Monétaire 5 2 11 11" xfId="11248" xr:uid="{00000000-0005-0000-0000-0000E5230000}"/>
    <cellStyle name="Monétaire 5 2 11 12" xfId="1315" xr:uid="{00000000-0005-0000-0000-0000E6230000}"/>
    <cellStyle name="Monétaire 5 2 11 2" xfId="4822" xr:uid="{00000000-0005-0000-0000-0000E7230000}"/>
    <cellStyle name="Monétaire 5 2 11 3" xfId="5536" xr:uid="{00000000-0005-0000-0000-0000E8230000}"/>
    <cellStyle name="Monétaire 5 2 11 4" xfId="6250" xr:uid="{00000000-0005-0000-0000-0000E9230000}"/>
    <cellStyle name="Monétaire 5 2 11 5" xfId="6964" xr:uid="{00000000-0005-0000-0000-0000EA230000}"/>
    <cellStyle name="Monétaire 5 2 11 6" xfId="7678" xr:uid="{00000000-0005-0000-0000-0000EB230000}"/>
    <cellStyle name="Monétaire 5 2 11 7" xfId="8392" xr:uid="{00000000-0005-0000-0000-0000EC230000}"/>
    <cellStyle name="Monétaire 5 2 11 8" xfId="9106" xr:uid="{00000000-0005-0000-0000-0000ED230000}"/>
    <cellStyle name="Monétaire 5 2 11 9" xfId="9820" xr:uid="{00000000-0005-0000-0000-0000EE230000}"/>
    <cellStyle name="Monétaire 5 2 12" xfId="2023" xr:uid="{00000000-0005-0000-0000-0000EF230000}"/>
    <cellStyle name="Monétaire 5 2 13" xfId="2723" xr:uid="{00000000-0005-0000-0000-0000F0230000}"/>
    <cellStyle name="Monétaire 5 2 14" xfId="3423" xr:uid="{00000000-0005-0000-0000-0000F1230000}"/>
    <cellStyle name="Monétaire 5 2 15" xfId="4123" xr:uid="{00000000-0005-0000-0000-0000F2230000}"/>
    <cellStyle name="Monétaire 5 2 16" xfId="4837" xr:uid="{00000000-0005-0000-0000-0000F3230000}"/>
    <cellStyle name="Monétaire 5 2 17" xfId="5551" xr:uid="{00000000-0005-0000-0000-0000F4230000}"/>
    <cellStyle name="Monétaire 5 2 18" xfId="6265" xr:uid="{00000000-0005-0000-0000-0000F5230000}"/>
    <cellStyle name="Monétaire 5 2 19" xfId="6979" xr:uid="{00000000-0005-0000-0000-0000F6230000}"/>
    <cellStyle name="Monétaire 5 2 2" xfId="49" xr:uid="{00000000-0005-0000-0000-0000F7230000}"/>
    <cellStyle name="Monétaire 5 2 2 10" xfId="2755" xr:uid="{00000000-0005-0000-0000-0000F8230000}"/>
    <cellStyle name="Monétaire 5 2 2 11" xfId="3455" xr:uid="{00000000-0005-0000-0000-0000F9230000}"/>
    <cellStyle name="Monétaire 5 2 2 12" xfId="4155" xr:uid="{00000000-0005-0000-0000-0000FA230000}"/>
    <cellStyle name="Monétaire 5 2 2 13" xfId="4869" xr:uid="{00000000-0005-0000-0000-0000FB230000}"/>
    <cellStyle name="Monétaire 5 2 2 14" xfId="5583" xr:uid="{00000000-0005-0000-0000-0000FC230000}"/>
    <cellStyle name="Monétaire 5 2 2 15" xfId="6297" xr:uid="{00000000-0005-0000-0000-0000FD230000}"/>
    <cellStyle name="Monétaire 5 2 2 16" xfId="7011" xr:uid="{00000000-0005-0000-0000-0000FE230000}"/>
    <cellStyle name="Monétaire 5 2 2 17" xfId="7725" xr:uid="{00000000-0005-0000-0000-0000FF230000}"/>
    <cellStyle name="Monétaire 5 2 2 18" xfId="8439" xr:uid="{00000000-0005-0000-0000-000000240000}"/>
    <cellStyle name="Monétaire 5 2 2 19" xfId="9153" xr:uid="{00000000-0005-0000-0000-000001240000}"/>
    <cellStyle name="Monétaire 5 2 2 2" xfId="249" xr:uid="{00000000-0005-0000-0000-000002240000}"/>
    <cellStyle name="Monétaire 5 2 2 2 10" xfId="7211" xr:uid="{00000000-0005-0000-0000-000003240000}"/>
    <cellStyle name="Monétaire 5 2 2 2 11" xfId="7925" xr:uid="{00000000-0005-0000-0000-000004240000}"/>
    <cellStyle name="Monétaire 5 2 2 2 12" xfId="8639" xr:uid="{00000000-0005-0000-0000-000005240000}"/>
    <cellStyle name="Monétaire 5 2 2 2 13" xfId="9353" xr:uid="{00000000-0005-0000-0000-000006240000}"/>
    <cellStyle name="Monétaire 5 2 2 2 14" xfId="10067" xr:uid="{00000000-0005-0000-0000-000007240000}"/>
    <cellStyle name="Monétaire 5 2 2 2 15" xfId="10781" xr:uid="{00000000-0005-0000-0000-000008240000}"/>
    <cellStyle name="Monétaire 5 2 2 2 16" xfId="847" xr:uid="{00000000-0005-0000-0000-000009240000}"/>
    <cellStyle name="Monétaire 5 2 2 2 2" xfId="1547" xr:uid="{00000000-0005-0000-0000-00000A240000}"/>
    <cellStyle name="Monétaire 5 2 2 2 3" xfId="2255" xr:uid="{00000000-0005-0000-0000-00000B240000}"/>
    <cellStyle name="Monétaire 5 2 2 2 4" xfId="2955" xr:uid="{00000000-0005-0000-0000-00000C240000}"/>
    <cellStyle name="Monétaire 5 2 2 2 5" xfId="3655" xr:uid="{00000000-0005-0000-0000-00000D240000}"/>
    <cellStyle name="Monétaire 5 2 2 2 6" xfId="4355" xr:uid="{00000000-0005-0000-0000-00000E240000}"/>
    <cellStyle name="Monétaire 5 2 2 2 7" xfId="5069" xr:uid="{00000000-0005-0000-0000-00000F240000}"/>
    <cellStyle name="Monétaire 5 2 2 2 8" xfId="5783" xr:uid="{00000000-0005-0000-0000-000010240000}"/>
    <cellStyle name="Monétaire 5 2 2 2 9" xfId="6497" xr:uid="{00000000-0005-0000-0000-000011240000}"/>
    <cellStyle name="Monétaire 5 2 2 20" xfId="9867" xr:uid="{00000000-0005-0000-0000-000012240000}"/>
    <cellStyle name="Monétaire 5 2 2 21" xfId="10581" xr:uid="{00000000-0005-0000-0000-000013240000}"/>
    <cellStyle name="Monétaire 5 2 2 22" xfId="763" xr:uid="{00000000-0005-0000-0000-000014240000}"/>
    <cellStyle name="Monétaire 5 2 2 3" xfId="341" xr:uid="{00000000-0005-0000-0000-000015240000}"/>
    <cellStyle name="Monétaire 5 2 2 3 10" xfId="7303" xr:uid="{00000000-0005-0000-0000-000016240000}"/>
    <cellStyle name="Monétaire 5 2 2 3 11" xfId="8017" xr:uid="{00000000-0005-0000-0000-000017240000}"/>
    <cellStyle name="Monétaire 5 2 2 3 12" xfId="8731" xr:uid="{00000000-0005-0000-0000-000018240000}"/>
    <cellStyle name="Monétaire 5 2 2 3 13" xfId="9445" xr:uid="{00000000-0005-0000-0000-000019240000}"/>
    <cellStyle name="Monétaire 5 2 2 3 14" xfId="10159" xr:uid="{00000000-0005-0000-0000-00001A240000}"/>
    <cellStyle name="Monétaire 5 2 2 3 15" xfId="10873" xr:uid="{00000000-0005-0000-0000-00001B240000}"/>
    <cellStyle name="Monétaire 5 2 2 3 16" xfId="939" xr:uid="{00000000-0005-0000-0000-00001C240000}"/>
    <cellStyle name="Monétaire 5 2 2 3 2" xfId="1639" xr:uid="{00000000-0005-0000-0000-00001D240000}"/>
    <cellStyle name="Monétaire 5 2 2 3 3" xfId="2347" xr:uid="{00000000-0005-0000-0000-00001E240000}"/>
    <cellStyle name="Monétaire 5 2 2 3 4" xfId="3047" xr:uid="{00000000-0005-0000-0000-00001F240000}"/>
    <cellStyle name="Monétaire 5 2 2 3 5" xfId="3747" xr:uid="{00000000-0005-0000-0000-000020240000}"/>
    <cellStyle name="Monétaire 5 2 2 3 6" xfId="4447" xr:uid="{00000000-0005-0000-0000-000021240000}"/>
    <cellStyle name="Monétaire 5 2 2 3 7" xfId="5161" xr:uid="{00000000-0005-0000-0000-000022240000}"/>
    <cellStyle name="Monétaire 5 2 2 3 8" xfId="5875" xr:uid="{00000000-0005-0000-0000-000023240000}"/>
    <cellStyle name="Monétaire 5 2 2 3 9" xfId="6589" xr:uid="{00000000-0005-0000-0000-000024240000}"/>
    <cellStyle name="Monétaire 5 2 2 4" xfId="441" xr:uid="{00000000-0005-0000-0000-000025240000}"/>
    <cellStyle name="Monétaire 5 2 2 4 10" xfId="7403" xr:uid="{00000000-0005-0000-0000-000026240000}"/>
    <cellStyle name="Monétaire 5 2 2 4 11" xfId="8117" xr:uid="{00000000-0005-0000-0000-000027240000}"/>
    <cellStyle name="Monétaire 5 2 2 4 12" xfId="8831" xr:uid="{00000000-0005-0000-0000-000028240000}"/>
    <cellStyle name="Monétaire 5 2 2 4 13" xfId="9545" xr:uid="{00000000-0005-0000-0000-000029240000}"/>
    <cellStyle name="Monétaire 5 2 2 4 14" xfId="10259" xr:uid="{00000000-0005-0000-0000-00002A240000}"/>
    <cellStyle name="Monétaire 5 2 2 4 15" xfId="10973" xr:uid="{00000000-0005-0000-0000-00002B240000}"/>
    <cellStyle name="Monétaire 5 2 2 4 16" xfId="1039" xr:uid="{00000000-0005-0000-0000-00002C240000}"/>
    <cellStyle name="Monétaire 5 2 2 4 2" xfId="1739" xr:uid="{00000000-0005-0000-0000-00002D240000}"/>
    <cellStyle name="Monétaire 5 2 2 4 3" xfId="2447" xr:uid="{00000000-0005-0000-0000-00002E240000}"/>
    <cellStyle name="Monétaire 5 2 2 4 4" xfId="3147" xr:uid="{00000000-0005-0000-0000-00002F240000}"/>
    <cellStyle name="Monétaire 5 2 2 4 5" xfId="3847" xr:uid="{00000000-0005-0000-0000-000030240000}"/>
    <cellStyle name="Monétaire 5 2 2 4 6" xfId="4547" xr:uid="{00000000-0005-0000-0000-000031240000}"/>
    <cellStyle name="Monétaire 5 2 2 4 7" xfId="5261" xr:uid="{00000000-0005-0000-0000-000032240000}"/>
    <cellStyle name="Monétaire 5 2 2 4 8" xfId="5975" xr:uid="{00000000-0005-0000-0000-000033240000}"/>
    <cellStyle name="Monétaire 5 2 2 4 9" xfId="6689" xr:uid="{00000000-0005-0000-0000-000034240000}"/>
    <cellStyle name="Monétaire 5 2 2 5" xfId="541" xr:uid="{00000000-0005-0000-0000-000035240000}"/>
    <cellStyle name="Monétaire 5 2 2 5 10" xfId="7503" xr:uid="{00000000-0005-0000-0000-000036240000}"/>
    <cellStyle name="Monétaire 5 2 2 5 11" xfId="8217" xr:uid="{00000000-0005-0000-0000-000037240000}"/>
    <cellStyle name="Monétaire 5 2 2 5 12" xfId="8931" xr:uid="{00000000-0005-0000-0000-000038240000}"/>
    <cellStyle name="Monétaire 5 2 2 5 13" xfId="9645" xr:uid="{00000000-0005-0000-0000-000039240000}"/>
    <cellStyle name="Monétaire 5 2 2 5 14" xfId="10359" xr:uid="{00000000-0005-0000-0000-00003A240000}"/>
    <cellStyle name="Monétaire 5 2 2 5 15" xfId="11073" xr:uid="{00000000-0005-0000-0000-00003B240000}"/>
    <cellStyle name="Monétaire 5 2 2 5 16" xfId="1139" xr:uid="{00000000-0005-0000-0000-00003C240000}"/>
    <cellStyle name="Monétaire 5 2 2 5 2" xfId="1839" xr:uid="{00000000-0005-0000-0000-00003D240000}"/>
    <cellStyle name="Monétaire 5 2 2 5 3" xfId="2547" xr:uid="{00000000-0005-0000-0000-00003E240000}"/>
    <cellStyle name="Monétaire 5 2 2 5 4" xfId="3247" xr:uid="{00000000-0005-0000-0000-00003F240000}"/>
    <cellStyle name="Monétaire 5 2 2 5 5" xfId="3947" xr:uid="{00000000-0005-0000-0000-000040240000}"/>
    <cellStyle name="Monétaire 5 2 2 5 6" xfId="4647" xr:uid="{00000000-0005-0000-0000-000041240000}"/>
    <cellStyle name="Monétaire 5 2 2 5 7" xfId="5361" xr:uid="{00000000-0005-0000-0000-000042240000}"/>
    <cellStyle name="Monétaire 5 2 2 5 8" xfId="6075" xr:uid="{00000000-0005-0000-0000-000043240000}"/>
    <cellStyle name="Monétaire 5 2 2 5 9" xfId="6789" xr:uid="{00000000-0005-0000-0000-000044240000}"/>
    <cellStyle name="Monétaire 5 2 2 6" xfId="641" xr:uid="{00000000-0005-0000-0000-000045240000}"/>
    <cellStyle name="Monétaire 5 2 2 6 10" xfId="7603" xr:uid="{00000000-0005-0000-0000-000046240000}"/>
    <cellStyle name="Monétaire 5 2 2 6 11" xfId="8317" xr:uid="{00000000-0005-0000-0000-000047240000}"/>
    <cellStyle name="Monétaire 5 2 2 6 12" xfId="9031" xr:uid="{00000000-0005-0000-0000-000048240000}"/>
    <cellStyle name="Monétaire 5 2 2 6 13" xfId="9745" xr:uid="{00000000-0005-0000-0000-000049240000}"/>
    <cellStyle name="Monétaire 5 2 2 6 14" xfId="10459" xr:uid="{00000000-0005-0000-0000-00004A240000}"/>
    <cellStyle name="Monétaire 5 2 2 6 15" xfId="11173" xr:uid="{00000000-0005-0000-0000-00004B240000}"/>
    <cellStyle name="Monétaire 5 2 2 6 16" xfId="1239" xr:uid="{00000000-0005-0000-0000-00004C240000}"/>
    <cellStyle name="Monétaire 5 2 2 6 2" xfId="1939" xr:uid="{00000000-0005-0000-0000-00004D240000}"/>
    <cellStyle name="Monétaire 5 2 2 6 3" xfId="2647" xr:uid="{00000000-0005-0000-0000-00004E240000}"/>
    <cellStyle name="Monétaire 5 2 2 6 4" xfId="3347" xr:uid="{00000000-0005-0000-0000-00004F240000}"/>
    <cellStyle name="Monétaire 5 2 2 6 5" xfId="4047" xr:uid="{00000000-0005-0000-0000-000050240000}"/>
    <cellStyle name="Monétaire 5 2 2 6 6" xfId="4747" xr:uid="{00000000-0005-0000-0000-000051240000}"/>
    <cellStyle name="Monétaire 5 2 2 6 7" xfId="5461" xr:uid="{00000000-0005-0000-0000-000052240000}"/>
    <cellStyle name="Monétaire 5 2 2 6 8" xfId="6175" xr:uid="{00000000-0005-0000-0000-000053240000}"/>
    <cellStyle name="Monétaire 5 2 2 6 9" xfId="6889" xr:uid="{00000000-0005-0000-0000-000054240000}"/>
    <cellStyle name="Monétaire 5 2 2 7" xfId="165" xr:uid="{00000000-0005-0000-0000-000055240000}"/>
    <cellStyle name="Monétaire 5 2 2 7 10" xfId="7841" xr:uid="{00000000-0005-0000-0000-000056240000}"/>
    <cellStyle name="Monétaire 5 2 2 7 11" xfId="8555" xr:uid="{00000000-0005-0000-0000-000057240000}"/>
    <cellStyle name="Monétaire 5 2 2 7 12" xfId="9269" xr:uid="{00000000-0005-0000-0000-000058240000}"/>
    <cellStyle name="Monétaire 5 2 2 7 13" xfId="9983" xr:uid="{00000000-0005-0000-0000-000059240000}"/>
    <cellStyle name="Monétaire 5 2 2 7 14" xfId="10697" xr:uid="{00000000-0005-0000-0000-00005A240000}"/>
    <cellStyle name="Monétaire 5 2 2 7 15" xfId="1463" xr:uid="{00000000-0005-0000-0000-00005B240000}"/>
    <cellStyle name="Monétaire 5 2 2 7 2" xfId="2171" xr:uid="{00000000-0005-0000-0000-00005C240000}"/>
    <cellStyle name="Monétaire 5 2 2 7 3" xfId="2871" xr:uid="{00000000-0005-0000-0000-00005D240000}"/>
    <cellStyle name="Monétaire 5 2 2 7 4" xfId="3571" xr:uid="{00000000-0005-0000-0000-00005E240000}"/>
    <cellStyle name="Monétaire 5 2 2 7 5" xfId="4271" xr:uid="{00000000-0005-0000-0000-00005F240000}"/>
    <cellStyle name="Monétaire 5 2 2 7 6" xfId="4985" xr:uid="{00000000-0005-0000-0000-000060240000}"/>
    <cellStyle name="Monétaire 5 2 2 7 7" xfId="5699" xr:uid="{00000000-0005-0000-0000-000061240000}"/>
    <cellStyle name="Monétaire 5 2 2 7 8" xfId="6413" xr:uid="{00000000-0005-0000-0000-000062240000}"/>
    <cellStyle name="Monétaire 5 2 2 7 9" xfId="7127" xr:uid="{00000000-0005-0000-0000-000063240000}"/>
    <cellStyle name="Monétaire 5 2 2 8" xfId="1347" xr:uid="{00000000-0005-0000-0000-000064240000}"/>
    <cellStyle name="Monétaire 5 2 2 9" xfId="2055" xr:uid="{00000000-0005-0000-0000-000065240000}"/>
    <cellStyle name="Monétaire 5 2 20" xfId="7693" xr:uid="{00000000-0005-0000-0000-000066240000}"/>
    <cellStyle name="Monétaire 5 2 21" xfId="8407" xr:uid="{00000000-0005-0000-0000-000067240000}"/>
    <cellStyle name="Monétaire 5 2 22" xfId="9121" xr:uid="{00000000-0005-0000-0000-000068240000}"/>
    <cellStyle name="Monétaire 5 2 23" xfId="9835" xr:uid="{00000000-0005-0000-0000-000069240000}"/>
    <cellStyle name="Monétaire 5 2 24" xfId="10549" xr:uid="{00000000-0005-0000-0000-00006A240000}"/>
    <cellStyle name="Monétaire 5 2 25" xfId="731" xr:uid="{00000000-0005-0000-0000-00006B240000}"/>
    <cellStyle name="Monétaire 5 2 3" xfId="63" xr:uid="{00000000-0005-0000-0000-00006C240000}"/>
    <cellStyle name="Monétaire 5 2 3 10" xfId="2769" xr:uid="{00000000-0005-0000-0000-00006D240000}"/>
    <cellStyle name="Monétaire 5 2 3 11" xfId="3469" xr:uid="{00000000-0005-0000-0000-00006E240000}"/>
    <cellStyle name="Monétaire 5 2 3 12" xfId="4169" xr:uid="{00000000-0005-0000-0000-00006F240000}"/>
    <cellStyle name="Monétaire 5 2 3 13" xfId="4883" xr:uid="{00000000-0005-0000-0000-000070240000}"/>
    <cellStyle name="Monétaire 5 2 3 14" xfId="5597" xr:uid="{00000000-0005-0000-0000-000071240000}"/>
    <cellStyle name="Monétaire 5 2 3 15" xfId="6311" xr:uid="{00000000-0005-0000-0000-000072240000}"/>
    <cellStyle name="Monétaire 5 2 3 16" xfId="7025" xr:uid="{00000000-0005-0000-0000-000073240000}"/>
    <cellStyle name="Monétaire 5 2 3 17" xfId="7739" xr:uid="{00000000-0005-0000-0000-000074240000}"/>
    <cellStyle name="Monétaire 5 2 3 18" xfId="8453" xr:uid="{00000000-0005-0000-0000-000075240000}"/>
    <cellStyle name="Monétaire 5 2 3 19" xfId="9167" xr:uid="{00000000-0005-0000-0000-000076240000}"/>
    <cellStyle name="Monétaire 5 2 3 2" xfId="263" xr:uid="{00000000-0005-0000-0000-000077240000}"/>
    <cellStyle name="Monétaire 5 2 3 2 10" xfId="7225" xr:uid="{00000000-0005-0000-0000-000078240000}"/>
    <cellStyle name="Monétaire 5 2 3 2 11" xfId="7939" xr:uid="{00000000-0005-0000-0000-000079240000}"/>
    <cellStyle name="Monétaire 5 2 3 2 12" xfId="8653" xr:uid="{00000000-0005-0000-0000-00007A240000}"/>
    <cellStyle name="Monétaire 5 2 3 2 13" xfId="9367" xr:uid="{00000000-0005-0000-0000-00007B240000}"/>
    <cellStyle name="Monétaire 5 2 3 2 14" xfId="10081" xr:uid="{00000000-0005-0000-0000-00007C240000}"/>
    <cellStyle name="Monétaire 5 2 3 2 15" xfId="10795" xr:uid="{00000000-0005-0000-0000-00007D240000}"/>
    <cellStyle name="Monétaire 5 2 3 2 16" xfId="861" xr:uid="{00000000-0005-0000-0000-00007E240000}"/>
    <cellStyle name="Monétaire 5 2 3 2 2" xfId="1561" xr:uid="{00000000-0005-0000-0000-00007F240000}"/>
    <cellStyle name="Monétaire 5 2 3 2 3" xfId="2269" xr:uid="{00000000-0005-0000-0000-000080240000}"/>
    <cellStyle name="Monétaire 5 2 3 2 4" xfId="2969" xr:uid="{00000000-0005-0000-0000-000081240000}"/>
    <cellStyle name="Monétaire 5 2 3 2 5" xfId="3669" xr:uid="{00000000-0005-0000-0000-000082240000}"/>
    <cellStyle name="Monétaire 5 2 3 2 6" xfId="4369" xr:uid="{00000000-0005-0000-0000-000083240000}"/>
    <cellStyle name="Monétaire 5 2 3 2 7" xfId="5083" xr:uid="{00000000-0005-0000-0000-000084240000}"/>
    <cellStyle name="Monétaire 5 2 3 2 8" xfId="5797" xr:uid="{00000000-0005-0000-0000-000085240000}"/>
    <cellStyle name="Monétaire 5 2 3 2 9" xfId="6511" xr:uid="{00000000-0005-0000-0000-000086240000}"/>
    <cellStyle name="Monétaire 5 2 3 20" xfId="9881" xr:uid="{00000000-0005-0000-0000-000087240000}"/>
    <cellStyle name="Monétaire 5 2 3 21" xfId="10595" xr:uid="{00000000-0005-0000-0000-000088240000}"/>
    <cellStyle name="Monétaire 5 2 3 22" xfId="777" xr:uid="{00000000-0005-0000-0000-000089240000}"/>
    <cellStyle name="Monétaire 5 2 3 3" xfId="355" xr:uid="{00000000-0005-0000-0000-00008A240000}"/>
    <cellStyle name="Monétaire 5 2 3 3 10" xfId="7317" xr:uid="{00000000-0005-0000-0000-00008B240000}"/>
    <cellStyle name="Monétaire 5 2 3 3 11" xfId="8031" xr:uid="{00000000-0005-0000-0000-00008C240000}"/>
    <cellStyle name="Monétaire 5 2 3 3 12" xfId="8745" xr:uid="{00000000-0005-0000-0000-00008D240000}"/>
    <cellStyle name="Monétaire 5 2 3 3 13" xfId="9459" xr:uid="{00000000-0005-0000-0000-00008E240000}"/>
    <cellStyle name="Monétaire 5 2 3 3 14" xfId="10173" xr:uid="{00000000-0005-0000-0000-00008F240000}"/>
    <cellStyle name="Monétaire 5 2 3 3 15" xfId="10887" xr:uid="{00000000-0005-0000-0000-000090240000}"/>
    <cellStyle name="Monétaire 5 2 3 3 16" xfId="953" xr:uid="{00000000-0005-0000-0000-000091240000}"/>
    <cellStyle name="Monétaire 5 2 3 3 2" xfId="1653" xr:uid="{00000000-0005-0000-0000-000092240000}"/>
    <cellStyle name="Monétaire 5 2 3 3 3" xfId="2361" xr:uid="{00000000-0005-0000-0000-000093240000}"/>
    <cellStyle name="Monétaire 5 2 3 3 4" xfId="3061" xr:uid="{00000000-0005-0000-0000-000094240000}"/>
    <cellStyle name="Monétaire 5 2 3 3 5" xfId="3761" xr:uid="{00000000-0005-0000-0000-000095240000}"/>
    <cellStyle name="Monétaire 5 2 3 3 6" xfId="4461" xr:uid="{00000000-0005-0000-0000-000096240000}"/>
    <cellStyle name="Monétaire 5 2 3 3 7" xfId="5175" xr:uid="{00000000-0005-0000-0000-000097240000}"/>
    <cellStyle name="Monétaire 5 2 3 3 8" xfId="5889" xr:uid="{00000000-0005-0000-0000-000098240000}"/>
    <cellStyle name="Monétaire 5 2 3 3 9" xfId="6603" xr:uid="{00000000-0005-0000-0000-000099240000}"/>
    <cellStyle name="Monétaire 5 2 3 4" xfId="455" xr:uid="{00000000-0005-0000-0000-00009A240000}"/>
    <cellStyle name="Monétaire 5 2 3 4 10" xfId="7417" xr:uid="{00000000-0005-0000-0000-00009B240000}"/>
    <cellStyle name="Monétaire 5 2 3 4 11" xfId="8131" xr:uid="{00000000-0005-0000-0000-00009C240000}"/>
    <cellStyle name="Monétaire 5 2 3 4 12" xfId="8845" xr:uid="{00000000-0005-0000-0000-00009D240000}"/>
    <cellStyle name="Monétaire 5 2 3 4 13" xfId="9559" xr:uid="{00000000-0005-0000-0000-00009E240000}"/>
    <cellStyle name="Monétaire 5 2 3 4 14" xfId="10273" xr:uid="{00000000-0005-0000-0000-00009F240000}"/>
    <cellStyle name="Monétaire 5 2 3 4 15" xfId="10987" xr:uid="{00000000-0005-0000-0000-0000A0240000}"/>
    <cellStyle name="Monétaire 5 2 3 4 16" xfId="1053" xr:uid="{00000000-0005-0000-0000-0000A1240000}"/>
    <cellStyle name="Monétaire 5 2 3 4 2" xfId="1753" xr:uid="{00000000-0005-0000-0000-0000A2240000}"/>
    <cellStyle name="Monétaire 5 2 3 4 3" xfId="2461" xr:uid="{00000000-0005-0000-0000-0000A3240000}"/>
    <cellStyle name="Monétaire 5 2 3 4 4" xfId="3161" xr:uid="{00000000-0005-0000-0000-0000A4240000}"/>
    <cellStyle name="Monétaire 5 2 3 4 5" xfId="3861" xr:uid="{00000000-0005-0000-0000-0000A5240000}"/>
    <cellStyle name="Monétaire 5 2 3 4 6" xfId="4561" xr:uid="{00000000-0005-0000-0000-0000A6240000}"/>
    <cellStyle name="Monétaire 5 2 3 4 7" xfId="5275" xr:uid="{00000000-0005-0000-0000-0000A7240000}"/>
    <cellStyle name="Monétaire 5 2 3 4 8" xfId="5989" xr:uid="{00000000-0005-0000-0000-0000A8240000}"/>
    <cellStyle name="Monétaire 5 2 3 4 9" xfId="6703" xr:uid="{00000000-0005-0000-0000-0000A9240000}"/>
    <cellStyle name="Monétaire 5 2 3 5" xfId="555" xr:uid="{00000000-0005-0000-0000-0000AA240000}"/>
    <cellStyle name="Monétaire 5 2 3 5 10" xfId="7517" xr:uid="{00000000-0005-0000-0000-0000AB240000}"/>
    <cellStyle name="Monétaire 5 2 3 5 11" xfId="8231" xr:uid="{00000000-0005-0000-0000-0000AC240000}"/>
    <cellStyle name="Monétaire 5 2 3 5 12" xfId="8945" xr:uid="{00000000-0005-0000-0000-0000AD240000}"/>
    <cellStyle name="Monétaire 5 2 3 5 13" xfId="9659" xr:uid="{00000000-0005-0000-0000-0000AE240000}"/>
    <cellStyle name="Monétaire 5 2 3 5 14" xfId="10373" xr:uid="{00000000-0005-0000-0000-0000AF240000}"/>
    <cellStyle name="Monétaire 5 2 3 5 15" xfId="11087" xr:uid="{00000000-0005-0000-0000-0000B0240000}"/>
    <cellStyle name="Monétaire 5 2 3 5 16" xfId="1153" xr:uid="{00000000-0005-0000-0000-0000B1240000}"/>
    <cellStyle name="Monétaire 5 2 3 5 2" xfId="1853" xr:uid="{00000000-0005-0000-0000-0000B2240000}"/>
    <cellStyle name="Monétaire 5 2 3 5 3" xfId="2561" xr:uid="{00000000-0005-0000-0000-0000B3240000}"/>
    <cellStyle name="Monétaire 5 2 3 5 4" xfId="3261" xr:uid="{00000000-0005-0000-0000-0000B4240000}"/>
    <cellStyle name="Monétaire 5 2 3 5 5" xfId="3961" xr:uid="{00000000-0005-0000-0000-0000B5240000}"/>
    <cellStyle name="Monétaire 5 2 3 5 6" xfId="4661" xr:uid="{00000000-0005-0000-0000-0000B6240000}"/>
    <cellStyle name="Monétaire 5 2 3 5 7" xfId="5375" xr:uid="{00000000-0005-0000-0000-0000B7240000}"/>
    <cellStyle name="Monétaire 5 2 3 5 8" xfId="6089" xr:uid="{00000000-0005-0000-0000-0000B8240000}"/>
    <cellStyle name="Monétaire 5 2 3 5 9" xfId="6803" xr:uid="{00000000-0005-0000-0000-0000B9240000}"/>
    <cellStyle name="Monétaire 5 2 3 6" xfId="655" xr:uid="{00000000-0005-0000-0000-0000BA240000}"/>
    <cellStyle name="Monétaire 5 2 3 6 10" xfId="7617" xr:uid="{00000000-0005-0000-0000-0000BB240000}"/>
    <cellStyle name="Monétaire 5 2 3 6 11" xfId="8331" xr:uid="{00000000-0005-0000-0000-0000BC240000}"/>
    <cellStyle name="Monétaire 5 2 3 6 12" xfId="9045" xr:uid="{00000000-0005-0000-0000-0000BD240000}"/>
    <cellStyle name="Monétaire 5 2 3 6 13" xfId="9759" xr:uid="{00000000-0005-0000-0000-0000BE240000}"/>
    <cellStyle name="Monétaire 5 2 3 6 14" xfId="10473" xr:uid="{00000000-0005-0000-0000-0000BF240000}"/>
    <cellStyle name="Monétaire 5 2 3 6 15" xfId="11187" xr:uid="{00000000-0005-0000-0000-0000C0240000}"/>
    <cellStyle name="Monétaire 5 2 3 6 16" xfId="1253" xr:uid="{00000000-0005-0000-0000-0000C1240000}"/>
    <cellStyle name="Monétaire 5 2 3 6 2" xfId="1953" xr:uid="{00000000-0005-0000-0000-0000C2240000}"/>
    <cellStyle name="Monétaire 5 2 3 6 3" xfId="2661" xr:uid="{00000000-0005-0000-0000-0000C3240000}"/>
    <cellStyle name="Monétaire 5 2 3 6 4" xfId="3361" xr:uid="{00000000-0005-0000-0000-0000C4240000}"/>
    <cellStyle name="Monétaire 5 2 3 6 5" xfId="4061" xr:uid="{00000000-0005-0000-0000-0000C5240000}"/>
    <cellStyle name="Monétaire 5 2 3 6 6" xfId="4761" xr:uid="{00000000-0005-0000-0000-0000C6240000}"/>
    <cellStyle name="Monétaire 5 2 3 6 7" xfId="5475" xr:uid="{00000000-0005-0000-0000-0000C7240000}"/>
    <cellStyle name="Monétaire 5 2 3 6 8" xfId="6189" xr:uid="{00000000-0005-0000-0000-0000C8240000}"/>
    <cellStyle name="Monétaire 5 2 3 6 9" xfId="6903" xr:uid="{00000000-0005-0000-0000-0000C9240000}"/>
    <cellStyle name="Monétaire 5 2 3 7" xfId="179" xr:uid="{00000000-0005-0000-0000-0000CA240000}"/>
    <cellStyle name="Monétaire 5 2 3 7 10" xfId="7855" xr:uid="{00000000-0005-0000-0000-0000CB240000}"/>
    <cellStyle name="Monétaire 5 2 3 7 11" xfId="8569" xr:uid="{00000000-0005-0000-0000-0000CC240000}"/>
    <cellStyle name="Monétaire 5 2 3 7 12" xfId="9283" xr:uid="{00000000-0005-0000-0000-0000CD240000}"/>
    <cellStyle name="Monétaire 5 2 3 7 13" xfId="9997" xr:uid="{00000000-0005-0000-0000-0000CE240000}"/>
    <cellStyle name="Monétaire 5 2 3 7 14" xfId="10711" xr:uid="{00000000-0005-0000-0000-0000CF240000}"/>
    <cellStyle name="Monétaire 5 2 3 7 15" xfId="1477" xr:uid="{00000000-0005-0000-0000-0000D0240000}"/>
    <cellStyle name="Monétaire 5 2 3 7 2" xfId="2185" xr:uid="{00000000-0005-0000-0000-0000D1240000}"/>
    <cellStyle name="Monétaire 5 2 3 7 3" xfId="2885" xr:uid="{00000000-0005-0000-0000-0000D2240000}"/>
    <cellStyle name="Monétaire 5 2 3 7 4" xfId="3585" xr:uid="{00000000-0005-0000-0000-0000D3240000}"/>
    <cellStyle name="Monétaire 5 2 3 7 5" xfId="4285" xr:uid="{00000000-0005-0000-0000-0000D4240000}"/>
    <cellStyle name="Monétaire 5 2 3 7 6" xfId="4999" xr:uid="{00000000-0005-0000-0000-0000D5240000}"/>
    <cellStyle name="Monétaire 5 2 3 7 7" xfId="5713" xr:uid="{00000000-0005-0000-0000-0000D6240000}"/>
    <cellStyle name="Monétaire 5 2 3 7 8" xfId="6427" xr:uid="{00000000-0005-0000-0000-0000D7240000}"/>
    <cellStyle name="Monétaire 5 2 3 7 9" xfId="7141" xr:uid="{00000000-0005-0000-0000-0000D8240000}"/>
    <cellStyle name="Monétaire 5 2 3 8" xfId="1361" xr:uid="{00000000-0005-0000-0000-0000D9240000}"/>
    <cellStyle name="Monétaire 5 2 3 9" xfId="2069" xr:uid="{00000000-0005-0000-0000-0000DA240000}"/>
    <cellStyle name="Monétaire 5 2 4" xfId="35" xr:uid="{00000000-0005-0000-0000-0000DB240000}"/>
    <cellStyle name="Monétaire 5 2 4 10" xfId="2741" xr:uid="{00000000-0005-0000-0000-0000DC240000}"/>
    <cellStyle name="Monétaire 5 2 4 11" xfId="3441" xr:uid="{00000000-0005-0000-0000-0000DD240000}"/>
    <cellStyle name="Monétaire 5 2 4 12" xfId="4141" xr:uid="{00000000-0005-0000-0000-0000DE240000}"/>
    <cellStyle name="Monétaire 5 2 4 13" xfId="4855" xr:uid="{00000000-0005-0000-0000-0000DF240000}"/>
    <cellStyle name="Monétaire 5 2 4 14" xfId="5569" xr:uid="{00000000-0005-0000-0000-0000E0240000}"/>
    <cellStyle name="Monétaire 5 2 4 15" xfId="6283" xr:uid="{00000000-0005-0000-0000-0000E1240000}"/>
    <cellStyle name="Monétaire 5 2 4 16" xfId="6997" xr:uid="{00000000-0005-0000-0000-0000E2240000}"/>
    <cellStyle name="Monétaire 5 2 4 17" xfId="7711" xr:uid="{00000000-0005-0000-0000-0000E3240000}"/>
    <cellStyle name="Monétaire 5 2 4 18" xfId="8425" xr:uid="{00000000-0005-0000-0000-0000E4240000}"/>
    <cellStyle name="Monétaire 5 2 4 19" xfId="9139" xr:uid="{00000000-0005-0000-0000-0000E5240000}"/>
    <cellStyle name="Monétaire 5 2 4 2" xfId="235" xr:uid="{00000000-0005-0000-0000-0000E6240000}"/>
    <cellStyle name="Monétaire 5 2 4 2 10" xfId="7197" xr:uid="{00000000-0005-0000-0000-0000E7240000}"/>
    <cellStyle name="Monétaire 5 2 4 2 11" xfId="7911" xr:uid="{00000000-0005-0000-0000-0000E8240000}"/>
    <cellStyle name="Monétaire 5 2 4 2 12" xfId="8625" xr:uid="{00000000-0005-0000-0000-0000E9240000}"/>
    <cellStyle name="Monétaire 5 2 4 2 13" xfId="9339" xr:uid="{00000000-0005-0000-0000-0000EA240000}"/>
    <cellStyle name="Monétaire 5 2 4 2 14" xfId="10053" xr:uid="{00000000-0005-0000-0000-0000EB240000}"/>
    <cellStyle name="Monétaire 5 2 4 2 15" xfId="10767" xr:uid="{00000000-0005-0000-0000-0000EC240000}"/>
    <cellStyle name="Monétaire 5 2 4 2 16" xfId="833" xr:uid="{00000000-0005-0000-0000-0000ED240000}"/>
    <cellStyle name="Monétaire 5 2 4 2 2" xfId="1533" xr:uid="{00000000-0005-0000-0000-0000EE240000}"/>
    <cellStyle name="Monétaire 5 2 4 2 3" xfId="2241" xr:uid="{00000000-0005-0000-0000-0000EF240000}"/>
    <cellStyle name="Monétaire 5 2 4 2 4" xfId="2941" xr:uid="{00000000-0005-0000-0000-0000F0240000}"/>
    <cellStyle name="Monétaire 5 2 4 2 5" xfId="3641" xr:uid="{00000000-0005-0000-0000-0000F1240000}"/>
    <cellStyle name="Monétaire 5 2 4 2 6" xfId="4341" xr:uid="{00000000-0005-0000-0000-0000F2240000}"/>
    <cellStyle name="Monétaire 5 2 4 2 7" xfId="5055" xr:uid="{00000000-0005-0000-0000-0000F3240000}"/>
    <cellStyle name="Monétaire 5 2 4 2 8" xfId="5769" xr:uid="{00000000-0005-0000-0000-0000F4240000}"/>
    <cellStyle name="Monétaire 5 2 4 2 9" xfId="6483" xr:uid="{00000000-0005-0000-0000-0000F5240000}"/>
    <cellStyle name="Monétaire 5 2 4 20" xfId="9853" xr:uid="{00000000-0005-0000-0000-0000F6240000}"/>
    <cellStyle name="Monétaire 5 2 4 21" xfId="10567" xr:uid="{00000000-0005-0000-0000-0000F7240000}"/>
    <cellStyle name="Monétaire 5 2 4 22" xfId="749" xr:uid="{00000000-0005-0000-0000-0000F8240000}"/>
    <cellStyle name="Monétaire 5 2 4 3" xfId="327" xr:uid="{00000000-0005-0000-0000-0000F9240000}"/>
    <cellStyle name="Monétaire 5 2 4 3 10" xfId="7289" xr:uid="{00000000-0005-0000-0000-0000FA240000}"/>
    <cellStyle name="Monétaire 5 2 4 3 11" xfId="8003" xr:uid="{00000000-0005-0000-0000-0000FB240000}"/>
    <cellStyle name="Monétaire 5 2 4 3 12" xfId="8717" xr:uid="{00000000-0005-0000-0000-0000FC240000}"/>
    <cellStyle name="Monétaire 5 2 4 3 13" xfId="9431" xr:uid="{00000000-0005-0000-0000-0000FD240000}"/>
    <cellStyle name="Monétaire 5 2 4 3 14" xfId="10145" xr:uid="{00000000-0005-0000-0000-0000FE240000}"/>
    <cellStyle name="Monétaire 5 2 4 3 15" xfId="10859" xr:uid="{00000000-0005-0000-0000-0000FF240000}"/>
    <cellStyle name="Monétaire 5 2 4 3 16" xfId="925" xr:uid="{00000000-0005-0000-0000-000000250000}"/>
    <cellStyle name="Monétaire 5 2 4 3 2" xfId="1625" xr:uid="{00000000-0005-0000-0000-000001250000}"/>
    <cellStyle name="Monétaire 5 2 4 3 3" xfId="2333" xr:uid="{00000000-0005-0000-0000-000002250000}"/>
    <cellStyle name="Monétaire 5 2 4 3 4" xfId="3033" xr:uid="{00000000-0005-0000-0000-000003250000}"/>
    <cellStyle name="Monétaire 5 2 4 3 5" xfId="3733" xr:uid="{00000000-0005-0000-0000-000004250000}"/>
    <cellStyle name="Monétaire 5 2 4 3 6" xfId="4433" xr:uid="{00000000-0005-0000-0000-000005250000}"/>
    <cellStyle name="Monétaire 5 2 4 3 7" xfId="5147" xr:uid="{00000000-0005-0000-0000-000006250000}"/>
    <cellStyle name="Monétaire 5 2 4 3 8" xfId="5861" xr:uid="{00000000-0005-0000-0000-000007250000}"/>
    <cellStyle name="Monétaire 5 2 4 3 9" xfId="6575" xr:uid="{00000000-0005-0000-0000-000008250000}"/>
    <cellStyle name="Monétaire 5 2 4 4" xfId="427" xr:uid="{00000000-0005-0000-0000-000009250000}"/>
    <cellStyle name="Monétaire 5 2 4 4 10" xfId="7389" xr:uid="{00000000-0005-0000-0000-00000A250000}"/>
    <cellStyle name="Monétaire 5 2 4 4 11" xfId="8103" xr:uid="{00000000-0005-0000-0000-00000B250000}"/>
    <cellStyle name="Monétaire 5 2 4 4 12" xfId="8817" xr:uid="{00000000-0005-0000-0000-00000C250000}"/>
    <cellStyle name="Monétaire 5 2 4 4 13" xfId="9531" xr:uid="{00000000-0005-0000-0000-00000D250000}"/>
    <cellStyle name="Monétaire 5 2 4 4 14" xfId="10245" xr:uid="{00000000-0005-0000-0000-00000E250000}"/>
    <cellStyle name="Monétaire 5 2 4 4 15" xfId="10959" xr:uid="{00000000-0005-0000-0000-00000F250000}"/>
    <cellStyle name="Monétaire 5 2 4 4 16" xfId="1025" xr:uid="{00000000-0005-0000-0000-000010250000}"/>
    <cellStyle name="Monétaire 5 2 4 4 2" xfId="1725" xr:uid="{00000000-0005-0000-0000-000011250000}"/>
    <cellStyle name="Monétaire 5 2 4 4 3" xfId="2433" xr:uid="{00000000-0005-0000-0000-000012250000}"/>
    <cellStyle name="Monétaire 5 2 4 4 4" xfId="3133" xr:uid="{00000000-0005-0000-0000-000013250000}"/>
    <cellStyle name="Monétaire 5 2 4 4 5" xfId="3833" xr:uid="{00000000-0005-0000-0000-000014250000}"/>
    <cellStyle name="Monétaire 5 2 4 4 6" xfId="4533" xr:uid="{00000000-0005-0000-0000-000015250000}"/>
    <cellStyle name="Monétaire 5 2 4 4 7" xfId="5247" xr:uid="{00000000-0005-0000-0000-000016250000}"/>
    <cellStyle name="Monétaire 5 2 4 4 8" xfId="5961" xr:uid="{00000000-0005-0000-0000-000017250000}"/>
    <cellStyle name="Monétaire 5 2 4 4 9" xfId="6675" xr:uid="{00000000-0005-0000-0000-000018250000}"/>
    <cellStyle name="Monétaire 5 2 4 5" xfId="527" xr:uid="{00000000-0005-0000-0000-000019250000}"/>
    <cellStyle name="Monétaire 5 2 4 5 10" xfId="7489" xr:uid="{00000000-0005-0000-0000-00001A250000}"/>
    <cellStyle name="Monétaire 5 2 4 5 11" xfId="8203" xr:uid="{00000000-0005-0000-0000-00001B250000}"/>
    <cellStyle name="Monétaire 5 2 4 5 12" xfId="8917" xr:uid="{00000000-0005-0000-0000-00001C250000}"/>
    <cellStyle name="Monétaire 5 2 4 5 13" xfId="9631" xr:uid="{00000000-0005-0000-0000-00001D250000}"/>
    <cellStyle name="Monétaire 5 2 4 5 14" xfId="10345" xr:uid="{00000000-0005-0000-0000-00001E250000}"/>
    <cellStyle name="Monétaire 5 2 4 5 15" xfId="11059" xr:uid="{00000000-0005-0000-0000-00001F250000}"/>
    <cellStyle name="Monétaire 5 2 4 5 16" xfId="1125" xr:uid="{00000000-0005-0000-0000-000020250000}"/>
    <cellStyle name="Monétaire 5 2 4 5 2" xfId="1825" xr:uid="{00000000-0005-0000-0000-000021250000}"/>
    <cellStyle name="Monétaire 5 2 4 5 3" xfId="2533" xr:uid="{00000000-0005-0000-0000-000022250000}"/>
    <cellStyle name="Monétaire 5 2 4 5 4" xfId="3233" xr:uid="{00000000-0005-0000-0000-000023250000}"/>
    <cellStyle name="Monétaire 5 2 4 5 5" xfId="3933" xr:uid="{00000000-0005-0000-0000-000024250000}"/>
    <cellStyle name="Monétaire 5 2 4 5 6" xfId="4633" xr:uid="{00000000-0005-0000-0000-000025250000}"/>
    <cellStyle name="Monétaire 5 2 4 5 7" xfId="5347" xr:uid="{00000000-0005-0000-0000-000026250000}"/>
    <cellStyle name="Monétaire 5 2 4 5 8" xfId="6061" xr:uid="{00000000-0005-0000-0000-000027250000}"/>
    <cellStyle name="Monétaire 5 2 4 5 9" xfId="6775" xr:uid="{00000000-0005-0000-0000-000028250000}"/>
    <cellStyle name="Monétaire 5 2 4 6" xfId="627" xr:uid="{00000000-0005-0000-0000-000029250000}"/>
    <cellStyle name="Monétaire 5 2 4 6 10" xfId="7589" xr:uid="{00000000-0005-0000-0000-00002A250000}"/>
    <cellStyle name="Monétaire 5 2 4 6 11" xfId="8303" xr:uid="{00000000-0005-0000-0000-00002B250000}"/>
    <cellStyle name="Monétaire 5 2 4 6 12" xfId="9017" xr:uid="{00000000-0005-0000-0000-00002C250000}"/>
    <cellStyle name="Monétaire 5 2 4 6 13" xfId="9731" xr:uid="{00000000-0005-0000-0000-00002D250000}"/>
    <cellStyle name="Monétaire 5 2 4 6 14" xfId="10445" xr:uid="{00000000-0005-0000-0000-00002E250000}"/>
    <cellStyle name="Monétaire 5 2 4 6 15" xfId="11159" xr:uid="{00000000-0005-0000-0000-00002F250000}"/>
    <cellStyle name="Monétaire 5 2 4 6 16" xfId="1225" xr:uid="{00000000-0005-0000-0000-000030250000}"/>
    <cellStyle name="Monétaire 5 2 4 6 2" xfId="1925" xr:uid="{00000000-0005-0000-0000-000031250000}"/>
    <cellStyle name="Monétaire 5 2 4 6 3" xfId="2633" xr:uid="{00000000-0005-0000-0000-000032250000}"/>
    <cellStyle name="Monétaire 5 2 4 6 4" xfId="3333" xr:uid="{00000000-0005-0000-0000-000033250000}"/>
    <cellStyle name="Monétaire 5 2 4 6 5" xfId="4033" xr:uid="{00000000-0005-0000-0000-000034250000}"/>
    <cellStyle name="Monétaire 5 2 4 6 6" xfId="4733" xr:uid="{00000000-0005-0000-0000-000035250000}"/>
    <cellStyle name="Monétaire 5 2 4 6 7" xfId="5447" xr:uid="{00000000-0005-0000-0000-000036250000}"/>
    <cellStyle name="Monétaire 5 2 4 6 8" xfId="6161" xr:uid="{00000000-0005-0000-0000-000037250000}"/>
    <cellStyle name="Monétaire 5 2 4 6 9" xfId="6875" xr:uid="{00000000-0005-0000-0000-000038250000}"/>
    <cellStyle name="Monétaire 5 2 4 7" xfId="151" xr:uid="{00000000-0005-0000-0000-000039250000}"/>
    <cellStyle name="Monétaire 5 2 4 7 10" xfId="7827" xr:uid="{00000000-0005-0000-0000-00003A250000}"/>
    <cellStyle name="Monétaire 5 2 4 7 11" xfId="8541" xr:uid="{00000000-0005-0000-0000-00003B250000}"/>
    <cellStyle name="Monétaire 5 2 4 7 12" xfId="9255" xr:uid="{00000000-0005-0000-0000-00003C250000}"/>
    <cellStyle name="Monétaire 5 2 4 7 13" xfId="9969" xr:uid="{00000000-0005-0000-0000-00003D250000}"/>
    <cellStyle name="Monétaire 5 2 4 7 14" xfId="10683" xr:uid="{00000000-0005-0000-0000-00003E250000}"/>
    <cellStyle name="Monétaire 5 2 4 7 15" xfId="1449" xr:uid="{00000000-0005-0000-0000-00003F250000}"/>
    <cellStyle name="Monétaire 5 2 4 7 2" xfId="2157" xr:uid="{00000000-0005-0000-0000-000040250000}"/>
    <cellStyle name="Monétaire 5 2 4 7 3" xfId="2857" xr:uid="{00000000-0005-0000-0000-000041250000}"/>
    <cellStyle name="Monétaire 5 2 4 7 4" xfId="3557" xr:uid="{00000000-0005-0000-0000-000042250000}"/>
    <cellStyle name="Monétaire 5 2 4 7 5" xfId="4257" xr:uid="{00000000-0005-0000-0000-000043250000}"/>
    <cellStyle name="Monétaire 5 2 4 7 6" xfId="4971" xr:uid="{00000000-0005-0000-0000-000044250000}"/>
    <cellStyle name="Monétaire 5 2 4 7 7" xfId="5685" xr:uid="{00000000-0005-0000-0000-000045250000}"/>
    <cellStyle name="Monétaire 5 2 4 7 8" xfId="6399" xr:uid="{00000000-0005-0000-0000-000046250000}"/>
    <cellStyle name="Monétaire 5 2 4 7 9" xfId="7113" xr:uid="{00000000-0005-0000-0000-000047250000}"/>
    <cellStyle name="Monétaire 5 2 4 8" xfId="1333" xr:uid="{00000000-0005-0000-0000-000048250000}"/>
    <cellStyle name="Monétaire 5 2 4 9" xfId="2041" xr:uid="{00000000-0005-0000-0000-000049250000}"/>
    <cellStyle name="Monétaire 5 2 5" xfId="217" xr:uid="{00000000-0005-0000-0000-00004A250000}"/>
    <cellStyle name="Monétaire 5 2 5 10" xfId="7179" xr:uid="{00000000-0005-0000-0000-00004B250000}"/>
    <cellStyle name="Monétaire 5 2 5 11" xfId="7893" xr:uid="{00000000-0005-0000-0000-00004C250000}"/>
    <cellStyle name="Monétaire 5 2 5 12" xfId="8607" xr:uid="{00000000-0005-0000-0000-00004D250000}"/>
    <cellStyle name="Monétaire 5 2 5 13" xfId="9321" xr:uid="{00000000-0005-0000-0000-00004E250000}"/>
    <cellStyle name="Monétaire 5 2 5 14" xfId="10035" xr:uid="{00000000-0005-0000-0000-00004F250000}"/>
    <cellStyle name="Monétaire 5 2 5 15" xfId="10749" xr:uid="{00000000-0005-0000-0000-000050250000}"/>
    <cellStyle name="Monétaire 5 2 5 16" xfId="815" xr:uid="{00000000-0005-0000-0000-000051250000}"/>
    <cellStyle name="Monétaire 5 2 5 2" xfId="1515" xr:uid="{00000000-0005-0000-0000-000052250000}"/>
    <cellStyle name="Monétaire 5 2 5 3" xfId="2223" xr:uid="{00000000-0005-0000-0000-000053250000}"/>
    <cellStyle name="Monétaire 5 2 5 4" xfId="2923" xr:uid="{00000000-0005-0000-0000-000054250000}"/>
    <cellStyle name="Monétaire 5 2 5 5" xfId="3623" xr:uid="{00000000-0005-0000-0000-000055250000}"/>
    <cellStyle name="Monétaire 5 2 5 6" xfId="4323" xr:uid="{00000000-0005-0000-0000-000056250000}"/>
    <cellStyle name="Monétaire 5 2 5 7" xfId="5037" xr:uid="{00000000-0005-0000-0000-000057250000}"/>
    <cellStyle name="Monétaire 5 2 5 8" xfId="5751" xr:uid="{00000000-0005-0000-0000-000058250000}"/>
    <cellStyle name="Monétaire 5 2 5 9" xfId="6465" xr:uid="{00000000-0005-0000-0000-000059250000}"/>
    <cellStyle name="Monétaire 5 2 6" xfId="309" xr:uid="{00000000-0005-0000-0000-00005A250000}"/>
    <cellStyle name="Monétaire 5 2 6 10" xfId="7271" xr:uid="{00000000-0005-0000-0000-00005B250000}"/>
    <cellStyle name="Monétaire 5 2 6 11" xfId="7985" xr:uid="{00000000-0005-0000-0000-00005C250000}"/>
    <cellStyle name="Monétaire 5 2 6 12" xfId="8699" xr:uid="{00000000-0005-0000-0000-00005D250000}"/>
    <cellStyle name="Monétaire 5 2 6 13" xfId="9413" xr:uid="{00000000-0005-0000-0000-00005E250000}"/>
    <cellStyle name="Monétaire 5 2 6 14" xfId="10127" xr:uid="{00000000-0005-0000-0000-00005F250000}"/>
    <cellStyle name="Monétaire 5 2 6 15" xfId="10841" xr:uid="{00000000-0005-0000-0000-000060250000}"/>
    <cellStyle name="Monétaire 5 2 6 16" xfId="907" xr:uid="{00000000-0005-0000-0000-000061250000}"/>
    <cellStyle name="Monétaire 5 2 6 2" xfId="1607" xr:uid="{00000000-0005-0000-0000-000062250000}"/>
    <cellStyle name="Monétaire 5 2 6 3" xfId="2315" xr:uid="{00000000-0005-0000-0000-000063250000}"/>
    <cellStyle name="Monétaire 5 2 6 4" xfId="3015" xr:uid="{00000000-0005-0000-0000-000064250000}"/>
    <cellStyle name="Monétaire 5 2 6 5" xfId="3715" xr:uid="{00000000-0005-0000-0000-000065250000}"/>
    <cellStyle name="Monétaire 5 2 6 6" xfId="4415" xr:uid="{00000000-0005-0000-0000-000066250000}"/>
    <cellStyle name="Monétaire 5 2 6 7" xfId="5129" xr:uid="{00000000-0005-0000-0000-000067250000}"/>
    <cellStyle name="Monétaire 5 2 6 8" xfId="5843" xr:uid="{00000000-0005-0000-0000-000068250000}"/>
    <cellStyle name="Monétaire 5 2 6 9" xfId="6557" xr:uid="{00000000-0005-0000-0000-000069250000}"/>
    <cellStyle name="Monétaire 5 2 7" xfId="409" xr:uid="{00000000-0005-0000-0000-00006A250000}"/>
    <cellStyle name="Monétaire 5 2 7 10" xfId="7371" xr:uid="{00000000-0005-0000-0000-00006B250000}"/>
    <cellStyle name="Monétaire 5 2 7 11" xfId="8085" xr:uid="{00000000-0005-0000-0000-00006C250000}"/>
    <cellStyle name="Monétaire 5 2 7 12" xfId="8799" xr:uid="{00000000-0005-0000-0000-00006D250000}"/>
    <cellStyle name="Monétaire 5 2 7 13" xfId="9513" xr:uid="{00000000-0005-0000-0000-00006E250000}"/>
    <cellStyle name="Monétaire 5 2 7 14" xfId="10227" xr:uid="{00000000-0005-0000-0000-00006F250000}"/>
    <cellStyle name="Monétaire 5 2 7 15" xfId="10941" xr:uid="{00000000-0005-0000-0000-000070250000}"/>
    <cellStyle name="Monétaire 5 2 7 16" xfId="1007" xr:uid="{00000000-0005-0000-0000-000071250000}"/>
    <cellStyle name="Monétaire 5 2 7 2" xfId="1707" xr:uid="{00000000-0005-0000-0000-000072250000}"/>
    <cellStyle name="Monétaire 5 2 7 3" xfId="2415" xr:uid="{00000000-0005-0000-0000-000073250000}"/>
    <cellStyle name="Monétaire 5 2 7 4" xfId="3115" xr:uid="{00000000-0005-0000-0000-000074250000}"/>
    <cellStyle name="Monétaire 5 2 7 5" xfId="3815" xr:uid="{00000000-0005-0000-0000-000075250000}"/>
    <cellStyle name="Monétaire 5 2 7 6" xfId="4515" xr:uid="{00000000-0005-0000-0000-000076250000}"/>
    <cellStyle name="Monétaire 5 2 7 7" xfId="5229" xr:uid="{00000000-0005-0000-0000-000077250000}"/>
    <cellStyle name="Monétaire 5 2 7 8" xfId="5943" xr:uid="{00000000-0005-0000-0000-000078250000}"/>
    <cellStyle name="Monétaire 5 2 7 9" xfId="6657" xr:uid="{00000000-0005-0000-0000-000079250000}"/>
    <cellStyle name="Monétaire 5 2 8" xfId="509" xr:uid="{00000000-0005-0000-0000-00007A250000}"/>
    <cellStyle name="Monétaire 5 2 8 10" xfId="7471" xr:uid="{00000000-0005-0000-0000-00007B250000}"/>
    <cellStyle name="Monétaire 5 2 8 11" xfId="8185" xr:uid="{00000000-0005-0000-0000-00007C250000}"/>
    <cellStyle name="Monétaire 5 2 8 12" xfId="8899" xr:uid="{00000000-0005-0000-0000-00007D250000}"/>
    <cellStyle name="Monétaire 5 2 8 13" xfId="9613" xr:uid="{00000000-0005-0000-0000-00007E250000}"/>
    <cellStyle name="Monétaire 5 2 8 14" xfId="10327" xr:uid="{00000000-0005-0000-0000-00007F250000}"/>
    <cellStyle name="Monétaire 5 2 8 15" xfId="11041" xr:uid="{00000000-0005-0000-0000-000080250000}"/>
    <cellStyle name="Monétaire 5 2 8 16" xfId="1107" xr:uid="{00000000-0005-0000-0000-000081250000}"/>
    <cellStyle name="Monétaire 5 2 8 2" xfId="1807" xr:uid="{00000000-0005-0000-0000-000082250000}"/>
    <cellStyle name="Monétaire 5 2 8 3" xfId="2515" xr:uid="{00000000-0005-0000-0000-000083250000}"/>
    <cellStyle name="Monétaire 5 2 8 4" xfId="3215" xr:uid="{00000000-0005-0000-0000-000084250000}"/>
    <cellStyle name="Monétaire 5 2 8 5" xfId="3915" xr:uid="{00000000-0005-0000-0000-000085250000}"/>
    <cellStyle name="Monétaire 5 2 8 6" xfId="4615" xr:uid="{00000000-0005-0000-0000-000086250000}"/>
    <cellStyle name="Monétaire 5 2 8 7" xfId="5329" xr:uid="{00000000-0005-0000-0000-000087250000}"/>
    <cellStyle name="Monétaire 5 2 8 8" xfId="6043" xr:uid="{00000000-0005-0000-0000-000088250000}"/>
    <cellStyle name="Monétaire 5 2 8 9" xfId="6757" xr:uid="{00000000-0005-0000-0000-000089250000}"/>
    <cellStyle name="Monétaire 5 2 9" xfId="609" xr:uid="{00000000-0005-0000-0000-00008A250000}"/>
    <cellStyle name="Monétaire 5 2 9 10" xfId="7571" xr:uid="{00000000-0005-0000-0000-00008B250000}"/>
    <cellStyle name="Monétaire 5 2 9 11" xfId="8285" xr:uid="{00000000-0005-0000-0000-00008C250000}"/>
    <cellStyle name="Monétaire 5 2 9 12" xfId="8999" xr:uid="{00000000-0005-0000-0000-00008D250000}"/>
    <cellStyle name="Monétaire 5 2 9 13" xfId="9713" xr:uid="{00000000-0005-0000-0000-00008E250000}"/>
    <cellStyle name="Monétaire 5 2 9 14" xfId="10427" xr:uid="{00000000-0005-0000-0000-00008F250000}"/>
    <cellStyle name="Monétaire 5 2 9 15" xfId="11141" xr:uid="{00000000-0005-0000-0000-000090250000}"/>
    <cellStyle name="Monétaire 5 2 9 16" xfId="1207" xr:uid="{00000000-0005-0000-0000-000091250000}"/>
    <cellStyle name="Monétaire 5 2 9 2" xfId="1907" xr:uid="{00000000-0005-0000-0000-000092250000}"/>
    <cellStyle name="Monétaire 5 2 9 3" xfId="2615" xr:uid="{00000000-0005-0000-0000-000093250000}"/>
    <cellStyle name="Monétaire 5 2 9 4" xfId="3315" xr:uid="{00000000-0005-0000-0000-000094250000}"/>
    <cellStyle name="Monétaire 5 2 9 5" xfId="4015" xr:uid="{00000000-0005-0000-0000-000095250000}"/>
    <cellStyle name="Monétaire 5 2 9 6" xfId="4715" xr:uid="{00000000-0005-0000-0000-000096250000}"/>
    <cellStyle name="Monétaire 5 2 9 7" xfId="5429" xr:uid="{00000000-0005-0000-0000-000097250000}"/>
    <cellStyle name="Monétaire 5 2 9 8" xfId="6143" xr:uid="{00000000-0005-0000-0000-000098250000}"/>
    <cellStyle name="Monétaire 5 2 9 9" xfId="6857" xr:uid="{00000000-0005-0000-0000-000099250000}"/>
    <cellStyle name="Monétaire 5 20" xfId="5544" xr:uid="{00000000-0005-0000-0000-00009A250000}"/>
    <cellStyle name="Monétaire 5 21" xfId="6258" xr:uid="{00000000-0005-0000-0000-00009B250000}"/>
    <cellStyle name="Monétaire 5 22" xfId="6972" xr:uid="{00000000-0005-0000-0000-00009C250000}"/>
    <cellStyle name="Monétaire 5 23" xfId="7686" xr:uid="{00000000-0005-0000-0000-00009D250000}"/>
    <cellStyle name="Monétaire 5 24" xfId="8400" xr:uid="{00000000-0005-0000-0000-00009E250000}"/>
    <cellStyle name="Monétaire 5 25" xfId="9114" xr:uid="{00000000-0005-0000-0000-00009F250000}"/>
    <cellStyle name="Monétaire 5 26" xfId="9828" xr:uid="{00000000-0005-0000-0000-0000A0250000}"/>
    <cellStyle name="Monétaire 5 27" xfId="10542" xr:uid="{00000000-0005-0000-0000-0000A1250000}"/>
    <cellStyle name="Monétaire 5 28" xfId="724" xr:uid="{00000000-0005-0000-0000-0000A2250000}"/>
    <cellStyle name="Monétaire 5 3" xfId="42" xr:uid="{00000000-0005-0000-0000-0000A3250000}"/>
    <cellStyle name="Monétaire 5 3 10" xfId="2748" xr:uid="{00000000-0005-0000-0000-0000A4250000}"/>
    <cellStyle name="Monétaire 5 3 11" xfId="3448" xr:uid="{00000000-0005-0000-0000-0000A5250000}"/>
    <cellStyle name="Monétaire 5 3 12" xfId="4148" xr:uid="{00000000-0005-0000-0000-0000A6250000}"/>
    <cellStyle name="Monétaire 5 3 13" xfId="4862" xr:uid="{00000000-0005-0000-0000-0000A7250000}"/>
    <cellStyle name="Monétaire 5 3 14" xfId="5576" xr:uid="{00000000-0005-0000-0000-0000A8250000}"/>
    <cellStyle name="Monétaire 5 3 15" xfId="6290" xr:uid="{00000000-0005-0000-0000-0000A9250000}"/>
    <cellStyle name="Monétaire 5 3 16" xfId="7004" xr:uid="{00000000-0005-0000-0000-0000AA250000}"/>
    <cellStyle name="Monétaire 5 3 17" xfId="7718" xr:uid="{00000000-0005-0000-0000-0000AB250000}"/>
    <cellStyle name="Monétaire 5 3 18" xfId="8432" xr:uid="{00000000-0005-0000-0000-0000AC250000}"/>
    <cellStyle name="Monétaire 5 3 19" xfId="9146" xr:uid="{00000000-0005-0000-0000-0000AD250000}"/>
    <cellStyle name="Monétaire 5 3 2" xfId="242" xr:uid="{00000000-0005-0000-0000-0000AE250000}"/>
    <cellStyle name="Monétaire 5 3 2 10" xfId="7204" xr:uid="{00000000-0005-0000-0000-0000AF250000}"/>
    <cellStyle name="Monétaire 5 3 2 11" xfId="7918" xr:uid="{00000000-0005-0000-0000-0000B0250000}"/>
    <cellStyle name="Monétaire 5 3 2 12" xfId="8632" xr:uid="{00000000-0005-0000-0000-0000B1250000}"/>
    <cellStyle name="Monétaire 5 3 2 13" xfId="9346" xr:uid="{00000000-0005-0000-0000-0000B2250000}"/>
    <cellStyle name="Monétaire 5 3 2 14" xfId="10060" xr:uid="{00000000-0005-0000-0000-0000B3250000}"/>
    <cellStyle name="Monétaire 5 3 2 15" xfId="10774" xr:uid="{00000000-0005-0000-0000-0000B4250000}"/>
    <cellStyle name="Monétaire 5 3 2 16" xfId="840" xr:uid="{00000000-0005-0000-0000-0000B5250000}"/>
    <cellStyle name="Monétaire 5 3 2 2" xfId="1540" xr:uid="{00000000-0005-0000-0000-0000B6250000}"/>
    <cellStyle name="Monétaire 5 3 2 3" xfId="2248" xr:uid="{00000000-0005-0000-0000-0000B7250000}"/>
    <cellStyle name="Monétaire 5 3 2 4" xfId="2948" xr:uid="{00000000-0005-0000-0000-0000B8250000}"/>
    <cellStyle name="Monétaire 5 3 2 5" xfId="3648" xr:uid="{00000000-0005-0000-0000-0000B9250000}"/>
    <cellStyle name="Monétaire 5 3 2 6" xfId="4348" xr:uid="{00000000-0005-0000-0000-0000BA250000}"/>
    <cellStyle name="Monétaire 5 3 2 7" xfId="5062" xr:uid="{00000000-0005-0000-0000-0000BB250000}"/>
    <cellStyle name="Monétaire 5 3 2 8" xfId="5776" xr:uid="{00000000-0005-0000-0000-0000BC250000}"/>
    <cellStyle name="Monétaire 5 3 2 9" xfId="6490" xr:uid="{00000000-0005-0000-0000-0000BD250000}"/>
    <cellStyle name="Monétaire 5 3 20" xfId="9860" xr:uid="{00000000-0005-0000-0000-0000BE250000}"/>
    <cellStyle name="Monétaire 5 3 21" xfId="10574" xr:uid="{00000000-0005-0000-0000-0000BF250000}"/>
    <cellStyle name="Monétaire 5 3 22" xfId="756" xr:uid="{00000000-0005-0000-0000-0000C0250000}"/>
    <cellStyle name="Monétaire 5 3 3" xfId="334" xr:uid="{00000000-0005-0000-0000-0000C1250000}"/>
    <cellStyle name="Monétaire 5 3 3 10" xfId="7296" xr:uid="{00000000-0005-0000-0000-0000C2250000}"/>
    <cellStyle name="Monétaire 5 3 3 11" xfId="8010" xr:uid="{00000000-0005-0000-0000-0000C3250000}"/>
    <cellStyle name="Monétaire 5 3 3 12" xfId="8724" xr:uid="{00000000-0005-0000-0000-0000C4250000}"/>
    <cellStyle name="Monétaire 5 3 3 13" xfId="9438" xr:uid="{00000000-0005-0000-0000-0000C5250000}"/>
    <cellStyle name="Monétaire 5 3 3 14" xfId="10152" xr:uid="{00000000-0005-0000-0000-0000C6250000}"/>
    <cellStyle name="Monétaire 5 3 3 15" xfId="10866" xr:uid="{00000000-0005-0000-0000-0000C7250000}"/>
    <cellStyle name="Monétaire 5 3 3 16" xfId="932" xr:uid="{00000000-0005-0000-0000-0000C8250000}"/>
    <cellStyle name="Monétaire 5 3 3 2" xfId="1632" xr:uid="{00000000-0005-0000-0000-0000C9250000}"/>
    <cellStyle name="Monétaire 5 3 3 3" xfId="2340" xr:uid="{00000000-0005-0000-0000-0000CA250000}"/>
    <cellStyle name="Monétaire 5 3 3 4" xfId="3040" xr:uid="{00000000-0005-0000-0000-0000CB250000}"/>
    <cellStyle name="Monétaire 5 3 3 5" xfId="3740" xr:uid="{00000000-0005-0000-0000-0000CC250000}"/>
    <cellStyle name="Monétaire 5 3 3 6" xfId="4440" xr:uid="{00000000-0005-0000-0000-0000CD250000}"/>
    <cellStyle name="Monétaire 5 3 3 7" xfId="5154" xr:uid="{00000000-0005-0000-0000-0000CE250000}"/>
    <cellStyle name="Monétaire 5 3 3 8" xfId="5868" xr:uid="{00000000-0005-0000-0000-0000CF250000}"/>
    <cellStyle name="Monétaire 5 3 3 9" xfId="6582" xr:uid="{00000000-0005-0000-0000-0000D0250000}"/>
    <cellStyle name="Monétaire 5 3 4" xfId="434" xr:uid="{00000000-0005-0000-0000-0000D1250000}"/>
    <cellStyle name="Monétaire 5 3 4 10" xfId="7396" xr:uid="{00000000-0005-0000-0000-0000D2250000}"/>
    <cellStyle name="Monétaire 5 3 4 11" xfId="8110" xr:uid="{00000000-0005-0000-0000-0000D3250000}"/>
    <cellStyle name="Monétaire 5 3 4 12" xfId="8824" xr:uid="{00000000-0005-0000-0000-0000D4250000}"/>
    <cellStyle name="Monétaire 5 3 4 13" xfId="9538" xr:uid="{00000000-0005-0000-0000-0000D5250000}"/>
    <cellStyle name="Monétaire 5 3 4 14" xfId="10252" xr:uid="{00000000-0005-0000-0000-0000D6250000}"/>
    <cellStyle name="Monétaire 5 3 4 15" xfId="10966" xr:uid="{00000000-0005-0000-0000-0000D7250000}"/>
    <cellStyle name="Monétaire 5 3 4 16" xfId="1032" xr:uid="{00000000-0005-0000-0000-0000D8250000}"/>
    <cellStyle name="Monétaire 5 3 4 2" xfId="1732" xr:uid="{00000000-0005-0000-0000-0000D9250000}"/>
    <cellStyle name="Monétaire 5 3 4 3" xfId="2440" xr:uid="{00000000-0005-0000-0000-0000DA250000}"/>
    <cellStyle name="Monétaire 5 3 4 4" xfId="3140" xr:uid="{00000000-0005-0000-0000-0000DB250000}"/>
    <cellStyle name="Monétaire 5 3 4 5" xfId="3840" xr:uid="{00000000-0005-0000-0000-0000DC250000}"/>
    <cellStyle name="Monétaire 5 3 4 6" xfId="4540" xr:uid="{00000000-0005-0000-0000-0000DD250000}"/>
    <cellStyle name="Monétaire 5 3 4 7" xfId="5254" xr:uid="{00000000-0005-0000-0000-0000DE250000}"/>
    <cellStyle name="Monétaire 5 3 4 8" xfId="5968" xr:uid="{00000000-0005-0000-0000-0000DF250000}"/>
    <cellStyle name="Monétaire 5 3 4 9" xfId="6682" xr:uid="{00000000-0005-0000-0000-0000E0250000}"/>
    <cellStyle name="Monétaire 5 3 5" xfId="534" xr:uid="{00000000-0005-0000-0000-0000E1250000}"/>
    <cellStyle name="Monétaire 5 3 5 10" xfId="7496" xr:uid="{00000000-0005-0000-0000-0000E2250000}"/>
    <cellStyle name="Monétaire 5 3 5 11" xfId="8210" xr:uid="{00000000-0005-0000-0000-0000E3250000}"/>
    <cellStyle name="Monétaire 5 3 5 12" xfId="8924" xr:uid="{00000000-0005-0000-0000-0000E4250000}"/>
    <cellStyle name="Monétaire 5 3 5 13" xfId="9638" xr:uid="{00000000-0005-0000-0000-0000E5250000}"/>
    <cellStyle name="Monétaire 5 3 5 14" xfId="10352" xr:uid="{00000000-0005-0000-0000-0000E6250000}"/>
    <cellStyle name="Monétaire 5 3 5 15" xfId="11066" xr:uid="{00000000-0005-0000-0000-0000E7250000}"/>
    <cellStyle name="Monétaire 5 3 5 16" xfId="1132" xr:uid="{00000000-0005-0000-0000-0000E8250000}"/>
    <cellStyle name="Monétaire 5 3 5 2" xfId="1832" xr:uid="{00000000-0005-0000-0000-0000E9250000}"/>
    <cellStyle name="Monétaire 5 3 5 3" xfId="2540" xr:uid="{00000000-0005-0000-0000-0000EA250000}"/>
    <cellStyle name="Monétaire 5 3 5 4" xfId="3240" xr:uid="{00000000-0005-0000-0000-0000EB250000}"/>
    <cellStyle name="Monétaire 5 3 5 5" xfId="3940" xr:uid="{00000000-0005-0000-0000-0000EC250000}"/>
    <cellStyle name="Monétaire 5 3 5 6" xfId="4640" xr:uid="{00000000-0005-0000-0000-0000ED250000}"/>
    <cellStyle name="Monétaire 5 3 5 7" xfId="5354" xr:uid="{00000000-0005-0000-0000-0000EE250000}"/>
    <cellStyle name="Monétaire 5 3 5 8" xfId="6068" xr:uid="{00000000-0005-0000-0000-0000EF250000}"/>
    <cellStyle name="Monétaire 5 3 5 9" xfId="6782" xr:uid="{00000000-0005-0000-0000-0000F0250000}"/>
    <cellStyle name="Monétaire 5 3 6" xfId="634" xr:uid="{00000000-0005-0000-0000-0000F1250000}"/>
    <cellStyle name="Monétaire 5 3 6 10" xfId="7596" xr:uid="{00000000-0005-0000-0000-0000F2250000}"/>
    <cellStyle name="Monétaire 5 3 6 11" xfId="8310" xr:uid="{00000000-0005-0000-0000-0000F3250000}"/>
    <cellStyle name="Monétaire 5 3 6 12" xfId="9024" xr:uid="{00000000-0005-0000-0000-0000F4250000}"/>
    <cellStyle name="Monétaire 5 3 6 13" xfId="9738" xr:uid="{00000000-0005-0000-0000-0000F5250000}"/>
    <cellStyle name="Monétaire 5 3 6 14" xfId="10452" xr:uid="{00000000-0005-0000-0000-0000F6250000}"/>
    <cellStyle name="Monétaire 5 3 6 15" xfId="11166" xr:uid="{00000000-0005-0000-0000-0000F7250000}"/>
    <cellStyle name="Monétaire 5 3 6 16" xfId="1232" xr:uid="{00000000-0005-0000-0000-0000F8250000}"/>
    <cellStyle name="Monétaire 5 3 6 2" xfId="1932" xr:uid="{00000000-0005-0000-0000-0000F9250000}"/>
    <cellStyle name="Monétaire 5 3 6 3" xfId="2640" xr:uid="{00000000-0005-0000-0000-0000FA250000}"/>
    <cellStyle name="Monétaire 5 3 6 4" xfId="3340" xr:uid="{00000000-0005-0000-0000-0000FB250000}"/>
    <cellStyle name="Monétaire 5 3 6 5" xfId="4040" xr:uid="{00000000-0005-0000-0000-0000FC250000}"/>
    <cellStyle name="Monétaire 5 3 6 6" xfId="4740" xr:uid="{00000000-0005-0000-0000-0000FD250000}"/>
    <cellStyle name="Monétaire 5 3 6 7" xfId="5454" xr:uid="{00000000-0005-0000-0000-0000FE250000}"/>
    <cellStyle name="Monétaire 5 3 6 8" xfId="6168" xr:uid="{00000000-0005-0000-0000-0000FF250000}"/>
    <cellStyle name="Monétaire 5 3 6 9" xfId="6882" xr:uid="{00000000-0005-0000-0000-000000260000}"/>
    <cellStyle name="Monétaire 5 3 7" xfId="158" xr:uid="{00000000-0005-0000-0000-000001260000}"/>
    <cellStyle name="Monétaire 5 3 7 10" xfId="7834" xr:uid="{00000000-0005-0000-0000-000002260000}"/>
    <cellStyle name="Monétaire 5 3 7 11" xfId="8548" xr:uid="{00000000-0005-0000-0000-000003260000}"/>
    <cellStyle name="Monétaire 5 3 7 12" xfId="9262" xr:uid="{00000000-0005-0000-0000-000004260000}"/>
    <cellStyle name="Monétaire 5 3 7 13" xfId="9976" xr:uid="{00000000-0005-0000-0000-000005260000}"/>
    <cellStyle name="Monétaire 5 3 7 14" xfId="10690" xr:uid="{00000000-0005-0000-0000-000006260000}"/>
    <cellStyle name="Monétaire 5 3 7 15" xfId="1456" xr:uid="{00000000-0005-0000-0000-000007260000}"/>
    <cellStyle name="Monétaire 5 3 7 2" xfId="2164" xr:uid="{00000000-0005-0000-0000-000008260000}"/>
    <cellStyle name="Monétaire 5 3 7 3" xfId="2864" xr:uid="{00000000-0005-0000-0000-000009260000}"/>
    <cellStyle name="Monétaire 5 3 7 4" xfId="3564" xr:uid="{00000000-0005-0000-0000-00000A260000}"/>
    <cellStyle name="Monétaire 5 3 7 5" xfId="4264" xr:uid="{00000000-0005-0000-0000-00000B260000}"/>
    <cellStyle name="Monétaire 5 3 7 6" xfId="4978" xr:uid="{00000000-0005-0000-0000-00000C260000}"/>
    <cellStyle name="Monétaire 5 3 7 7" xfId="5692" xr:uid="{00000000-0005-0000-0000-00000D260000}"/>
    <cellStyle name="Monétaire 5 3 7 8" xfId="6406" xr:uid="{00000000-0005-0000-0000-00000E260000}"/>
    <cellStyle name="Monétaire 5 3 7 9" xfId="7120" xr:uid="{00000000-0005-0000-0000-00000F260000}"/>
    <cellStyle name="Monétaire 5 3 8" xfId="1340" xr:uid="{00000000-0005-0000-0000-000010260000}"/>
    <cellStyle name="Monétaire 5 3 9" xfId="2048" xr:uid="{00000000-0005-0000-0000-000011260000}"/>
    <cellStyle name="Monétaire 5 4" xfId="56" xr:uid="{00000000-0005-0000-0000-000012260000}"/>
    <cellStyle name="Monétaire 5 4 10" xfId="2762" xr:uid="{00000000-0005-0000-0000-000013260000}"/>
    <cellStyle name="Monétaire 5 4 11" xfId="3462" xr:uid="{00000000-0005-0000-0000-000014260000}"/>
    <cellStyle name="Monétaire 5 4 12" xfId="4162" xr:uid="{00000000-0005-0000-0000-000015260000}"/>
    <cellStyle name="Monétaire 5 4 13" xfId="4876" xr:uid="{00000000-0005-0000-0000-000016260000}"/>
    <cellStyle name="Monétaire 5 4 14" xfId="5590" xr:uid="{00000000-0005-0000-0000-000017260000}"/>
    <cellStyle name="Monétaire 5 4 15" xfId="6304" xr:uid="{00000000-0005-0000-0000-000018260000}"/>
    <cellStyle name="Monétaire 5 4 16" xfId="7018" xr:uid="{00000000-0005-0000-0000-000019260000}"/>
    <cellStyle name="Monétaire 5 4 17" xfId="7732" xr:uid="{00000000-0005-0000-0000-00001A260000}"/>
    <cellStyle name="Monétaire 5 4 18" xfId="8446" xr:uid="{00000000-0005-0000-0000-00001B260000}"/>
    <cellStyle name="Monétaire 5 4 19" xfId="9160" xr:uid="{00000000-0005-0000-0000-00001C260000}"/>
    <cellStyle name="Monétaire 5 4 2" xfId="256" xr:uid="{00000000-0005-0000-0000-00001D260000}"/>
    <cellStyle name="Monétaire 5 4 2 10" xfId="7218" xr:uid="{00000000-0005-0000-0000-00001E260000}"/>
    <cellStyle name="Monétaire 5 4 2 11" xfId="7932" xr:uid="{00000000-0005-0000-0000-00001F260000}"/>
    <cellStyle name="Monétaire 5 4 2 12" xfId="8646" xr:uid="{00000000-0005-0000-0000-000020260000}"/>
    <cellStyle name="Monétaire 5 4 2 13" xfId="9360" xr:uid="{00000000-0005-0000-0000-000021260000}"/>
    <cellStyle name="Monétaire 5 4 2 14" xfId="10074" xr:uid="{00000000-0005-0000-0000-000022260000}"/>
    <cellStyle name="Monétaire 5 4 2 15" xfId="10788" xr:uid="{00000000-0005-0000-0000-000023260000}"/>
    <cellStyle name="Monétaire 5 4 2 16" xfId="854" xr:uid="{00000000-0005-0000-0000-000024260000}"/>
    <cellStyle name="Monétaire 5 4 2 2" xfId="1554" xr:uid="{00000000-0005-0000-0000-000025260000}"/>
    <cellStyle name="Monétaire 5 4 2 3" xfId="2262" xr:uid="{00000000-0005-0000-0000-000026260000}"/>
    <cellStyle name="Monétaire 5 4 2 4" xfId="2962" xr:uid="{00000000-0005-0000-0000-000027260000}"/>
    <cellStyle name="Monétaire 5 4 2 5" xfId="3662" xr:uid="{00000000-0005-0000-0000-000028260000}"/>
    <cellStyle name="Monétaire 5 4 2 6" xfId="4362" xr:uid="{00000000-0005-0000-0000-000029260000}"/>
    <cellStyle name="Monétaire 5 4 2 7" xfId="5076" xr:uid="{00000000-0005-0000-0000-00002A260000}"/>
    <cellStyle name="Monétaire 5 4 2 8" xfId="5790" xr:uid="{00000000-0005-0000-0000-00002B260000}"/>
    <cellStyle name="Monétaire 5 4 2 9" xfId="6504" xr:uid="{00000000-0005-0000-0000-00002C260000}"/>
    <cellStyle name="Monétaire 5 4 20" xfId="9874" xr:uid="{00000000-0005-0000-0000-00002D260000}"/>
    <cellStyle name="Monétaire 5 4 21" xfId="10588" xr:uid="{00000000-0005-0000-0000-00002E260000}"/>
    <cellStyle name="Monétaire 5 4 22" xfId="770" xr:uid="{00000000-0005-0000-0000-00002F260000}"/>
    <cellStyle name="Monétaire 5 4 3" xfId="348" xr:uid="{00000000-0005-0000-0000-000030260000}"/>
    <cellStyle name="Monétaire 5 4 3 10" xfId="7310" xr:uid="{00000000-0005-0000-0000-000031260000}"/>
    <cellStyle name="Monétaire 5 4 3 11" xfId="8024" xr:uid="{00000000-0005-0000-0000-000032260000}"/>
    <cellStyle name="Monétaire 5 4 3 12" xfId="8738" xr:uid="{00000000-0005-0000-0000-000033260000}"/>
    <cellStyle name="Monétaire 5 4 3 13" xfId="9452" xr:uid="{00000000-0005-0000-0000-000034260000}"/>
    <cellStyle name="Monétaire 5 4 3 14" xfId="10166" xr:uid="{00000000-0005-0000-0000-000035260000}"/>
    <cellStyle name="Monétaire 5 4 3 15" xfId="10880" xr:uid="{00000000-0005-0000-0000-000036260000}"/>
    <cellStyle name="Monétaire 5 4 3 16" xfId="946" xr:uid="{00000000-0005-0000-0000-000037260000}"/>
    <cellStyle name="Monétaire 5 4 3 2" xfId="1646" xr:uid="{00000000-0005-0000-0000-000038260000}"/>
    <cellStyle name="Monétaire 5 4 3 3" xfId="2354" xr:uid="{00000000-0005-0000-0000-000039260000}"/>
    <cellStyle name="Monétaire 5 4 3 4" xfId="3054" xr:uid="{00000000-0005-0000-0000-00003A260000}"/>
    <cellStyle name="Monétaire 5 4 3 5" xfId="3754" xr:uid="{00000000-0005-0000-0000-00003B260000}"/>
    <cellStyle name="Monétaire 5 4 3 6" xfId="4454" xr:uid="{00000000-0005-0000-0000-00003C260000}"/>
    <cellStyle name="Monétaire 5 4 3 7" xfId="5168" xr:uid="{00000000-0005-0000-0000-00003D260000}"/>
    <cellStyle name="Monétaire 5 4 3 8" xfId="5882" xr:uid="{00000000-0005-0000-0000-00003E260000}"/>
    <cellStyle name="Monétaire 5 4 3 9" xfId="6596" xr:uid="{00000000-0005-0000-0000-00003F260000}"/>
    <cellStyle name="Monétaire 5 4 4" xfId="448" xr:uid="{00000000-0005-0000-0000-000040260000}"/>
    <cellStyle name="Monétaire 5 4 4 10" xfId="7410" xr:uid="{00000000-0005-0000-0000-000041260000}"/>
    <cellStyle name="Monétaire 5 4 4 11" xfId="8124" xr:uid="{00000000-0005-0000-0000-000042260000}"/>
    <cellStyle name="Monétaire 5 4 4 12" xfId="8838" xr:uid="{00000000-0005-0000-0000-000043260000}"/>
    <cellStyle name="Monétaire 5 4 4 13" xfId="9552" xr:uid="{00000000-0005-0000-0000-000044260000}"/>
    <cellStyle name="Monétaire 5 4 4 14" xfId="10266" xr:uid="{00000000-0005-0000-0000-000045260000}"/>
    <cellStyle name="Monétaire 5 4 4 15" xfId="10980" xr:uid="{00000000-0005-0000-0000-000046260000}"/>
    <cellStyle name="Monétaire 5 4 4 16" xfId="1046" xr:uid="{00000000-0005-0000-0000-000047260000}"/>
    <cellStyle name="Monétaire 5 4 4 2" xfId="1746" xr:uid="{00000000-0005-0000-0000-000048260000}"/>
    <cellStyle name="Monétaire 5 4 4 3" xfId="2454" xr:uid="{00000000-0005-0000-0000-000049260000}"/>
    <cellStyle name="Monétaire 5 4 4 4" xfId="3154" xr:uid="{00000000-0005-0000-0000-00004A260000}"/>
    <cellStyle name="Monétaire 5 4 4 5" xfId="3854" xr:uid="{00000000-0005-0000-0000-00004B260000}"/>
    <cellStyle name="Monétaire 5 4 4 6" xfId="4554" xr:uid="{00000000-0005-0000-0000-00004C260000}"/>
    <cellStyle name="Monétaire 5 4 4 7" xfId="5268" xr:uid="{00000000-0005-0000-0000-00004D260000}"/>
    <cellStyle name="Monétaire 5 4 4 8" xfId="5982" xr:uid="{00000000-0005-0000-0000-00004E260000}"/>
    <cellStyle name="Monétaire 5 4 4 9" xfId="6696" xr:uid="{00000000-0005-0000-0000-00004F260000}"/>
    <cellStyle name="Monétaire 5 4 5" xfId="548" xr:uid="{00000000-0005-0000-0000-000050260000}"/>
    <cellStyle name="Monétaire 5 4 5 10" xfId="7510" xr:uid="{00000000-0005-0000-0000-000051260000}"/>
    <cellStyle name="Monétaire 5 4 5 11" xfId="8224" xr:uid="{00000000-0005-0000-0000-000052260000}"/>
    <cellStyle name="Monétaire 5 4 5 12" xfId="8938" xr:uid="{00000000-0005-0000-0000-000053260000}"/>
    <cellStyle name="Monétaire 5 4 5 13" xfId="9652" xr:uid="{00000000-0005-0000-0000-000054260000}"/>
    <cellStyle name="Monétaire 5 4 5 14" xfId="10366" xr:uid="{00000000-0005-0000-0000-000055260000}"/>
    <cellStyle name="Monétaire 5 4 5 15" xfId="11080" xr:uid="{00000000-0005-0000-0000-000056260000}"/>
    <cellStyle name="Monétaire 5 4 5 16" xfId="1146" xr:uid="{00000000-0005-0000-0000-000057260000}"/>
    <cellStyle name="Monétaire 5 4 5 2" xfId="1846" xr:uid="{00000000-0005-0000-0000-000058260000}"/>
    <cellStyle name="Monétaire 5 4 5 3" xfId="2554" xr:uid="{00000000-0005-0000-0000-000059260000}"/>
    <cellStyle name="Monétaire 5 4 5 4" xfId="3254" xr:uid="{00000000-0005-0000-0000-00005A260000}"/>
    <cellStyle name="Monétaire 5 4 5 5" xfId="3954" xr:uid="{00000000-0005-0000-0000-00005B260000}"/>
    <cellStyle name="Monétaire 5 4 5 6" xfId="4654" xr:uid="{00000000-0005-0000-0000-00005C260000}"/>
    <cellStyle name="Monétaire 5 4 5 7" xfId="5368" xr:uid="{00000000-0005-0000-0000-00005D260000}"/>
    <cellStyle name="Monétaire 5 4 5 8" xfId="6082" xr:uid="{00000000-0005-0000-0000-00005E260000}"/>
    <cellStyle name="Monétaire 5 4 5 9" xfId="6796" xr:uid="{00000000-0005-0000-0000-00005F260000}"/>
    <cellStyle name="Monétaire 5 4 6" xfId="648" xr:uid="{00000000-0005-0000-0000-000060260000}"/>
    <cellStyle name="Monétaire 5 4 6 10" xfId="7610" xr:uid="{00000000-0005-0000-0000-000061260000}"/>
    <cellStyle name="Monétaire 5 4 6 11" xfId="8324" xr:uid="{00000000-0005-0000-0000-000062260000}"/>
    <cellStyle name="Monétaire 5 4 6 12" xfId="9038" xr:uid="{00000000-0005-0000-0000-000063260000}"/>
    <cellStyle name="Monétaire 5 4 6 13" xfId="9752" xr:uid="{00000000-0005-0000-0000-000064260000}"/>
    <cellStyle name="Monétaire 5 4 6 14" xfId="10466" xr:uid="{00000000-0005-0000-0000-000065260000}"/>
    <cellStyle name="Monétaire 5 4 6 15" xfId="11180" xr:uid="{00000000-0005-0000-0000-000066260000}"/>
    <cellStyle name="Monétaire 5 4 6 16" xfId="1246" xr:uid="{00000000-0005-0000-0000-000067260000}"/>
    <cellStyle name="Monétaire 5 4 6 2" xfId="1946" xr:uid="{00000000-0005-0000-0000-000068260000}"/>
    <cellStyle name="Monétaire 5 4 6 3" xfId="2654" xr:uid="{00000000-0005-0000-0000-000069260000}"/>
    <cellStyle name="Monétaire 5 4 6 4" xfId="3354" xr:uid="{00000000-0005-0000-0000-00006A260000}"/>
    <cellStyle name="Monétaire 5 4 6 5" xfId="4054" xr:uid="{00000000-0005-0000-0000-00006B260000}"/>
    <cellStyle name="Monétaire 5 4 6 6" xfId="4754" xr:uid="{00000000-0005-0000-0000-00006C260000}"/>
    <cellStyle name="Monétaire 5 4 6 7" xfId="5468" xr:uid="{00000000-0005-0000-0000-00006D260000}"/>
    <cellStyle name="Monétaire 5 4 6 8" xfId="6182" xr:uid="{00000000-0005-0000-0000-00006E260000}"/>
    <cellStyle name="Monétaire 5 4 6 9" xfId="6896" xr:uid="{00000000-0005-0000-0000-00006F260000}"/>
    <cellStyle name="Monétaire 5 4 7" xfId="172" xr:uid="{00000000-0005-0000-0000-000070260000}"/>
    <cellStyle name="Monétaire 5 4 7 10" xfId="7848" xr:uid="{00000000-0005-0000-0000-000071260000}"/>
    <cellStyle name="Monétaire 5 4 7 11" xfId="8562" xr:uid="{00000000-0005-0000-0000-000072260000}"/>
    <cellStyle name="Monétaire 5 4 7 12" xfId="9276" xr:uid="{00000000-0005-0000-0000-000073260000}"/>
    <cellStyle name="Monétaire 5 4 7 13" xfId="9990" xr:uid="{00000000-0005-0000-0000-000074260000}"/>
    <cellStyle name="Monétaire 5 4 7 14" xfId="10704" xr:uid="{00000000-0005-0000-0000-000075260000}"/>
    <cellStyle name="Monétaire 5 4 7 15" xfId="1470" xr:uid="{00000000-0005-0000-0000-000076260000}"/>
    <cellStyle name="Monétaire 5 4 7 2" xfId="2178" xr:uid="{00000000-0005-0000-0000-000077260000}"/>
    <cellStyle name="Monétaire 5 4 7 3" xfId="2878" xr:uid="{00000000-0005-0000-0000-000078260000}"/>
    <cellStyle name="Monétaire 5 4 7 4" xfId="3578" xr:uid="{00000000-0005-0000-0000-000079260000}"/>
    <cellStyle name="Monétaire 5 4 7 5" xfId="4278" xr:uid="{00000000-0005-0000-0000-00007A260000}"/>
    <cellStyle name="Monétaire 5 4 7 6" xfId="4992" xr:uid="{00000000-0005-0000-0000-00007B260000}"/>
    <cellStyle name="Monétaire 5 4 7 7" xfId="5706" xr:uid="{00000000-0005-0000-0000-00007C260000}"/>
    <cellStyle name="Monétaire 5 4 7 8" xfId="6420" xr:uid="{00000000-0005-0000-0000-00007D260000}"/>
    <cellStyle name="Monétaire 5 4 7 9" xfId="7134" xr:uid="{00000000-0005-0000-0000-00007E260000}"/>
    <cellStyle name="Monétaire 5 4 8" xfId="1354" xr:uid="{00000000-0005-0000-0000-00007F260000}"/>
    <cellStyle name="Monétaire 5 4 9" xfId="2062" xr:uid="{00000000-0005-0000-0000-000080260000}"/>
    <cellStyle name="Monétaire 5 5" xfId="28" xr:uid="{00000000-0005-0000-0000-000081260000}"/>
    <cellStyle name="Monétaire 5 5 10" xfId="2734" xr:uid="{00000000-0005-0000-0000-000082260000}"/>
    <cellStyle name="Monétaire 5 5 11" xfId="3434" xr:uid="{00000000-0005-0000-0000-000083260000}"/>
    <cellStyle name="Monétaire 5 5 12" xfId="4134" xr:uid="{00000000-0005-0000-0000-000084260000}"/>
    <cellStyle name="Monétaire 5 5 13" xfId="4848" xr:uid="{00000000-0005-0000-0000-000085260000}"/>
    <cellStyle name="Monétaire 5 5 14" xfId="5562" xr:uid="{00000000-0005-0000-0000-000086260000}"/>
    <cellStyle name="Monétaire 5 5 15" xfId="6276" xr:uid="{00000000-0005-0000-0000-000087260000}"/>
    <cellStyle name="Monétaire 5 5 16" xfId="6990" xr:uid="{00000000-0005-0000-0000-000088260000}"/>
    <cellStyle name="Monétaire 5 5 17" xfId="7704" xr:uid="{00000000-0005-0000-0000-000089260000}"/>
    <cellStyle name="Monétaire 5 5 18" xfId="8418" xr:uid="{00000000-0005-0000-0000-00008A260000}"/>
    <cellStyle name="Monétaire 5 5 19" xfId="9132" xr:uid="{00000000-0005-0000-0000-00008B260000}"/>
    <cellStyle name="Monétaire 5 5 2" xfId="228" xr:uid="{00000000-0005-0000-0000-00008C260000}"/>
    <cellStyle name="Monétaire 5 5 2 10" xfId="7190" xr:uid="{00000000-0005-0000-0000-00008D260000}"/>
    <cellStyle name="Monétaire 5 5 2 11" xfId="7904" xr:uid="{00000000-0005-0000-0000-00008E260000}"/>
    <cellStyle name="Monétaire 5 5 2 12" xfId="8618" xr:uid="{00000000-0005-0000-0000-00008F260000}"/>
    <cellStyle name="Monétaire 5 5 2 13" xfId="9332" xr:uid="{00000000-0005-0000-0000-000090260000}"/>
    <cellStyle name="Monétaire 5 5 2 14" xfId="10046" xr:uid="{00000000-0005-0000-0000-000091260000}"/>
    <cellStyle name="Monétaire 5 5 2 15" xfId="10760" xr:uid="{00000000-0005-0000-0000-000092260000}"/>
    <cellStyle name="Monétaire 5 5 2 16" xfId="826" xr:uid="{00000000-0005-0000-0000-000093260000}"/>
    <cellStyle name="Monétaire 5 5 2 2" xfId="1526" xr:uid="{00000000-0005-0000-0000-000094260000}"/>
    <cellStyle name="Monétaire 5 5 2 3" xfId="2234" xr:uid="{00000000-0005-0000-0000-000095260000}"/>
    <cellStyle name="Monétaire 5 5 2 4" xfId="2934" xr:uid="{00000000-0005-0000-0000-000096260000}"/>
    <cellStyle name="Monétaire 5 5 2 5" xfId="3634" xr:uid="{00000000-0005-0000-0000-000097260000}"/>
    <cellStyle name="Monétaire 5 5 2 6" xfId="4334" xr:uid="{00000000-0005-0000-0000-000098260000}"/>
    <cellStyle name="Monétaire 5 5 2 7" xfId="5048" xr:uid="{00000000-0005-0000-0000-000099260000}"/>
    <cellStyle name="Monétaire 5 5 2 8" xfId="5762" xr:uid="{00000000-0005-0000-0000-00009A260000}"/>
    <cellStyle name="Monétaire 5 5 2 9" xfId="6476" xr:uid="{00000000-0005-0000-0000-00009B260000}"/>
    <cellStyle name="Monétaire 5 5 20" xfId="9846" xr:uid="{00000000-0005-0000-0000-00009C260000}"/>
    <cellStyle name="Monétaire 5 5 21" xfId="10560" xr:uid="{00000000-0005-0000-0000-00009D260000}"/>
    <cellStyle name="Monétaire 5 5 22" xfId="742" xr:uid="{00000000-0005-0000-0000-00009E260000}"/>
    <cellStyle name="Monétaire 5 5 3" xfId="320" xr:uid="{00000000-0005-0000-0000-00009F260000}"/>
    <cellStyle name="Monétaire 5 5 3 10" xfId="7282" xr:uid="{00000000-0005-0000-0000-0000A0260000}"/>
    <cellStyle name="Monétaire 5 5 3 11" xfId="7996" xr:uid="{00000000-0005-0000-0000-0000A1260000}"/>
    <cellStyle name="Monétaire 5 5 3 12" xfId="8710" xr:uid="{00000000-0005-0000-0000-0000A2260000}"/>
    <cellStyle name="Monétaire 5 5 3 13" xfId="9424" xr:uid="{00000000-0005-0000-0000-0000A3260000}"/>
    <cellStyle name="Monétaire 5 5 3 14" xfId="10138" xr:uid="{00000000-0005-0000-0000-0000A4260000}"/>
    <cellStyle name="Monétaire 5 5 3 15" xfId="10852" xr:uid="{00000000-0005-0000-0000-0000A5260000}"/>
    <cellStyle name="Monétaire 5 5 3 16" xfId="918" xr:uid="{00000000-0005-0000-0000-0000A6260000}"/>
    <cellStyle name="Monétaire 5 5 3 2" xfId="1618" xr:uid="{00000000-0005-0000-0000-0000A7260000}"/>
    <cellStyle name="Monétaire 5 5 3 3" xfId="2326" xr:uid="{00000000-0005-0000-0000-0000A8260000}"/>
    <cellStyle name="Monétaire 5 5 3 4" xfId="3026" xr:uid="{00000000-0005-0000-0000-0000A9260000}"/>
    <cellStyle name="Monétaire 5 5 3 5" xfId="3726" xr:uid="{00000000-0005-0000-0000-0000AA260000}"/>
    <cellStyle name="Monétaire 5 5 3 6" xfId="4426" xr:uid="{00000000-0005-0000-0000-0000AB260000}"/>
    <cellStyle name="Monétaire 5 5 3 7" xfId="5140" xr:uid="{00000000-0005-0000-0000-0000AC260000}"/>
    <cellStyle name="Monétaire 5 5 3 8" xfId="5854" xr:uid="{00000000-0005-0000-0000-0000AD260000}"/>
    <cellStyle name="Monétaire 5 5 3 9" xfId="6568" xr:uid="{00000000-0005-0000-0000-0000AE260000}"/>
    <cellStyle name="Monétaire 5 5 4" xfId="420" xr:uid="{00000000-0005-0000-0000-0000AF260000}"/>
    <cellStyle name="Monétaire 5 5 4 10" xfId="7382" xr:uid="{00000000-0005-0000-0000-0000B0260000}"/>
    <cellStyle name="Monétaire 5 5 4 11" xfId="8096" xr:uid="{00000000-0005-0000-0000-0000B1260000}"/>
    <cellStyle name="Monétaire 5 5 4 12" xfId="8810" xr:uid="{00000000-0005-0000-0000-0000B2260000}"/>
    <cellStyle name="Monétaire 5 5 4 13" xfId="9524" xr:uid="{00000000-0005-0000-0000-0000B3260000}"/>
    <cellStyle name="Monétaire 5 5 4 14" xfId="10238" xr:uid="{00000000-0005-0000-0000-0000B4260000}"/>
    <cellStyle name="Monétaire 5 5 4 15" xfId="10952" xr:uid="{00000000-0005-0000-0000-0000B5260000}"/>
    <cellStyle name="Monétaire 5 5 4 16" xfId="1018" xr:uid="{00000000-0005-0000-0000-0000B6260000}"/>
    <cellStyle name="Monétaire 5 5 4 2" xfId="1718" xr:uid="{00000000-0005-0000-0000-0000B7260000}"/>
    <cellStyle name="Monétaire 5 5 4 3" xfId="2426" xr:uid="{00000000-0005-0000-0000-0000B8260000}"/>
    <cellStyle name="Monétaire 5 5 4 4" xfId="3126" xr:uid="{00000000-0005-0000-0000-0000B9260000}"/>
    <cellStyle name="Monétaire 5 5 4 5" xfId="3826" xr:uid="{00000000-0005-0000-0000-0000BA260000}"/>
    <cellStyle name="Monétaire 5 5 4 6" xfId="4526" xr:uid="{00000000-0005-0000-0000-0000BB260000}"/>
    <cellStyle name="Monétaire 5 5 4 7" xfId="5240" xr:uid="{00000000-0005-0000-0000-0000BC260000}"/>
    <cellStyle name="Monétaire 5 5 4 8" xfId="5954" xr:uid="{00000000-0005-0000-0000-0000BD260000}"/>
    <cellStyle name="Monétaire 5 5 4 9" xfId="6668" xr:uid="{00000000-0005-0000-0000-0000BE260000}"/>
    <cellStyle name="Monétaire 5 5 5" xfId="520" xr:uid="{00000000-0005-0000-0000-0000BF260000}"/>
    <cellStyle name="Monétaire 5 5 5 10" xfId="7482" xr:uid="{00000000-0005-0000-0000-0000C0260000}"/>
    <cellStyle name="Monétaire 5 5 5 11" xfId="8196" xr:uid="{00000000-0005-0000-0000-0000C1260000}"/>
    <cellStyle name="Monétaire 5 5 5 12" xfId="8910" xr:uid="{00000000-0005-0000-0000-0000C2260000}"/>
    <cellStyle name="Monétaire 5 5 5 13" xfId="9624" xr:uid="{00000000-0005-0000-0000-0000C3260000}"/>
    <cellStyle name="Monétaire 5 5 5 14" xfId="10338" xr:uid="{00000000-0005-0000-0000-0000C4260000}"/>
    <cellStyle name="Monétaire 5 5 5 15" xfId="11052" xr:uid="{00000000-0005-0000-0000-0000C5260000}"/>
    <cellStyle name="Monétaire 5 5 5 16" xfId="1118" xr:uid="{00000000-0005-0000-0000-0000C6260000}"/>
    <cellStyle name="Monétaire 5 5 5 2" xfId="1818" xr:uid="{00000000-0005-0000-0000-0000C7260000}"/>
    <cellStyle name="Monétaire 5 5 5 3" xfId="2526" xr:uid="{00000000-0005-0000-0000-0000C8260000}"/>
    <cellStyle name="Monétaire 5 5 5 4" xfId="3226" xr:uid="{00000000-0005-0000-0000-0000C9260000}"/>
    <cellStyle name="Monétaire 5 5 5 5" xfId="3926" xr:uid="{00000000-0005-0000-0000-0000CA260000}"/>
    <cellStyle name="Monétaire 5 5 5 6" xfId="4626" xr:uid="{00000000-0005-0000-0000-0000CB260000}"/>
    <cellStyle name="Monétaire 5 5 5 7" xfId="5340" xr:uid="{00000000-0005-0000-0000-0000CC260000}"/>
    <cellStyle name="Monétaire 5 5 5 8" xfId="6054" xr:uid="{00000000-0005-0000-0000-0000CD260000}"/>
    <cellStyle name="Monétaire 5 5 5 9" xfId="6768" xr:uid="{00000000-0005-0000-0000-0000CE260000}"/>
    <cellStyle name="Monétaire 5 5 6" xfId="620" xr:uid="{00000000-0005-0000-0000-0000CF260000}"/>
    <cellStyle name="Monétaire 5 5 6 10" xfId="7582" xr:uid="{00000000-0005-0000-0000-0000D0260000}"/>
    <cellStyle name="Monétaire 5 5 6 11" xfId="8296" xr:uid="{00000000-0005-0000-0000-0000D1260000}"/>
    <cellStyle name="Monétaire 5 5 6 12" xfId="9010" xr:uid="{00000000-0005-0000-0000-0000D2260000}"/>
    <cellStyle name="Monétaire 5 5 6 13" xfId="9724" xr:uid="{00000000-0005-0000-0000-0000D3260000}"/>
    <cellStyle name="Monétaire 5 5 6 14" xfId="10438" xr:uid="{00000000-0005-0000-0000-0000D4260000}"/>
    <cellStyle name="Monétaire 5 5 6 15" xfId="11152" xr:uid="{00000000-0005-0000-0000-0000D5260000}"/>
    <cellStyle name="Monétaire 5 5 6 16" xfId="1218" xr:uid="{00000000-0005-0000-0000-0000D6260000}"/>
    <cellStyle name="Monétaire 5 5 6 2" xfId="1918" xr:uid="{00000000-0005-0000-0000-0000D7260000}"/>
    <cellStyle name="Monétaire 5 5 6 3" xfId="2626" xr:uid="{00000000-0005-0000-0000-0000D8260000}"/>
    <cellStyle name="Monétaire 5 5 6 4" xfId="3326" xr:uid="{00000000-0005-0000-0000-0000D9260000}"/>
    <cellStyle name="Monétaire 5 5 6 5" xfId="4026" xr:uid="{00000000-0005-0000-0000-0000DA260000}"/>
    <cellStyle name="Monétaire 5 5 6 6" xfId="4726" xr:uid="{00000000-0005-0000-0000-0000DB260000}"/>
    <cellStyle name="Monétaire 5 5 6 7" xfId="5440" xr:uid="{00000000-0005-0000-0000-0000DC260000}"/>
    <cellStyle name="Monétaire 5 5 6 8" xfId="6154" xr:uid="{00000000-0005-0000-0000-0000DD260000}"/>
    <cellStyle name="Monétaire 5 5 6 9" xfId="6868" xr:uid="{00000000-0005-0000-0000-0000DE260000}"/>
    <cellStyle name="Monétaire 5 5 7" xfId="144" xr:uid="{00000000-0005-0000-0000-0000DF260000}"/>
    <cellStyle name="Monétaire 5 5 7 10" xfId="7820" xr:uid="{00000000-0005-0000-0000-0000E0260000}"/>
    <cellStyle name="Monétaire 5 5 7 11" xfId="8534" xr:uid="{00000000-0005-0000-0000-0000E1260000}"/>
    <cellStyle name="Monétaire 5 5 7 12" xfId="9248" xr:uid="{00000000-0005-0000-0000-0000E2260000}"/>
    <cellStyle name="Monétaire 5 5 7 13" xfId="9962" xr:uid="{00000000-0005-0000-0000-0000E3260000}"/>
    <cellStyle name="Monétaire 5 5 7 14" xfId="10676" xr:uid="{00000000-0005-0000-0000-0000E4260000}"/>
    <cellStyle name="Monétaire 5 5 7 15" xfId="1442" xr:uid="{00000000-0005-0000-0000-0000E5260000}"/>
    <cellStyle name="Monétaire 5 5 7 2" xfId="2150" xr:uid="{00000000-0005-0000-0000-0000E6260000}"/>
    <cellStyle name="Monétaire 5 5 7 3" xfId="2850" xr:uid="{00000000-0005-0000-0000-0000E7260000}"/>
    <cellStyle name="Monétaire 5 5 7 4" xfId="3550" xr:uid="{00000000-0005-0000-0000-0000E8260000}"/>
    <cellStyle name="Monétaire 5 5 7 5" xfId="4250" xr:uid="{00000000-0005-0000-0000-0000E9260000}"/>
    <cellStyle name="Monétaire 5 5 7 6" xfId="4964" xr:uid="{00000000-0005-0000-0000-0000EA260000}"/>
    <cellStyle name="Monétaire 5 5 7 7" xfId="5678" xr:uid="{00000000-0005-0000-0000-0000EB260000}"/>
    <cellStyle name="Monétaire 5 5 7 8" xfId="6392" xr:uid="{00000000-0005-0000-0000-0000EC260000}"/>
    <cellStyle name="Monétaire 5 5 7 9" xfId="7106" xr:uid="{00000000-0005-0000-0000-0000ED260000}"/>
    <cellStyle name="Monétaire 5 5 8" xfId="1326" xr:uid="{00000000-0005-0000-0000-0000EE260000}"/>
    <cellStyle name="Monétaire 5 5 9" xfId="2034" xr:uid="{00000000-0005-0000-0000-0000EF260000}"/>
    <cellStyle name="Monétaire 5 6" xfId="94" xr:uid="{00000000-0005-0000-0000-0000F0260000}"/>
    <cellStyle name="Monétaire 5 6 10" xfId="3500" xr:uid="{00000000-0005-0000-0000-0000F1260000}"/>
    <cellStyle name="Monétaire 5 6 11" xfId="4200" xr:uid="{00000000-0005-0000-0000-0000F2260000}"/>
    <cellStyle name="Monétaire 5 6 12" xfId="4914" xr:uid="{00000000-0005-0000-0000-0000F3260000}"/>
    <cellStyle name="Monétaire 5 6 13" xfId="5628" xr:uid="{00000000-0005-0000-0000-0000F4260000}"/>
    <cellStyle name="Monétaire 5 6 14" xfId="6342" xr:uid="{00000000-0005-0000-0000-0000F5260000}"/>
    <cellStyle name="Monétaire 5 6 15" xfId="7056" xr:uid="{00000000-0005-0000-0000-0000F6260000}"/>
    <cellStyle name="Monétaire 5 6 16" xfId="7770" xr:uid="{00000000-0005-0000-0000-0000F7260000}"/>
    <cellStyle name="Monétaire 5 6 17" xfId="8484" xr:uid="{00000000-0005-0000-0000-0000F8260000}"/>
    <cellStyle name="Monétaire 5 6 18" xfId="9198" xr:uid="{00000000-0005-0000-0000-0000F9260000}"/>
    <cellStyle name="Monétaire 5 6 19" xfId="9912" xr:uid="{00000000-0005-0000-0000-0000FA260000}"/>
    <cellStyle name="Monétaire 5 6 2" xfId="386" xr:uid="{00000000-0005-0000-0000-0000FB260000}"/>
    <cellStyle name="Monétaire 5 6 2 10" xfId="7348" xr:uid="{00000000-0005-0000-0000-0000FC260000}"/>
    <cellStyle name="Monétaire 5 6 2 11" xfId="8062" xr:uid="{00000000-0005-0000-0000-0000FD260000}"/>
    <cellStyle name="Monétaire 5 6 2 12" xfId="8776" xr:uid="{00000000-0005-0000-0000-0000FE260000}"/>
    <cellStyle name="Monétaire 5 6 2 13" xfId="9490" xr:uid="{00000000-0005-0000-0000-0000FF260000}"/>
    <cellStyle name="Monétaire 5 6 2 14" xfId="10204" xr:uid="{00000000-0005-0000-0000-000000270000}"/>
    <cellStyle name="Monétaire 5 6 2 15" xfId="10918" xr:uid="{00000000-0005-0000-0000-000001270000}"/>
    <cellStyle name="Monétaire 5 6 2 16" xfId="984" xr:uid="{00000000-0005-0000-0000-000002270000}"/>
    <cellStyle name="Monétaire 5 6 2 2" xfId="1684" xr:uid="{00000000-0005-0000-0000-000003270000}"/>
    <cellStyle name="Monétaire 5 6 2 3" xfId="2392" xr:uid="{00000000-0005-0000-0000-000004270000}"/>
    <cellStyle name="Monétaire 5 6 2 4" xfId="3092" xr:uid="{00000000-0005-0000-0000-000005270000}"/>
    <cellStyle name="Monétaire 5 6 2 5" xfId="3792" xr:uid="{00000000-0005-0000-0000-000006270000}"/>
    <cellStyle name="Monétaire 5 6 2 6" xfId="4492" xr:uid="{00000000-0005-0000-0000-000007270000}"/>
    <cellStyle name="Monétaire 5 6 2 7" xfId="5206" xr:uid="{00000000-0005-0000-0000-000008270000}"/>
    <cellStyle name="Monétaire 5 6 2 8" xfId="5920" xr:uid="{00000000-0005-0000-0000-000009270000}"/>
    <cellStyle name="Monétaire 5 6 2 9" xfId="6634" xr:uid="{00000000-0005-0000-0000-00000A270000}"/>
    <cellStyle name="Monétaire 5 6 20" xfId="10626" xr:uid="{00000000-0005-0000-0000-00000B270000}"/>
    <cellStyle name="Monétaire 5 6 21" xfId="892" xr:uid="{00000000-0005-0000-0000-00000C270000}"/>
    <cellStyle name="Monétaire 5 6 3" xfId="486" xr:uid="{00000000-0005-0000-0000-00000D270000}"/>
    <cellStyle name="Monétaire 5 6 3 10" xfId="7448" xr:uid="{00000000-0005-0000-0000-00000E270000}"/>
    <cellStyle name="Monétaire 5 6 3 11" xfId="8162" xr:uid="{00000000-0005-0000-0000-00000F270000}"/>
    <cellStyle name="Monétaire 5 6 3 12" xfId="8876" xr:uid="{00000000-0005-0000-0000-000010270000}"/>
    <cellStyle name="Monétaire 5 6 3 13" xfId="9590" xr:uid="{00000000-0005-0000-0000-000011270000}"/>
    <cellStyle name="Monétaire 5 6 3 14" xfId="10304" xr:uid="{00000000-0005-0000-0000-000012270000}"/>
    <cellStyle name="Monétaire 5 6 3 15" xfId="11018" xr:uid="{00000000-0005-0000-0000-000013270000}"/>
    <cellStyle name="Monétaire 5 6 3 16" xfId="1084" xr:uid="{00000000-0005-0000-0000-000014270000}"/>
    <cellStyle name="Monétaire 5 6 3 2" xfId="1784" xr:uid="{00000000-0005-0000-0000-000015270000}"/>
    <cellStyle name="Monétaire 5 6 3 3" xfId="2492" xr:uid="{00000000-0005-0000-0000-000016270000}"/>
    <cellStyle name="Monétaire 5 6 3 4" xfId="3192" xr:uid="{00000000-0005-0000-0000-000017270000}"/>
    <cellStyle name="Monétaire 5 6 3 5" xfId="3892" xr:uid="{00000000-0005-0000-0000-000018270000}"/>
    <cellStyle name="Monétaire 5 6 3 6" xfId="4592" xr:uid="{00000000-0005-0000-0000-000019270000}"/>
    <cellStyle name="Monétaire 5 6 3 7" xfId="5306" xr:uid="{00000000-0005-0000-0000-00001A270000}"/>
    <cellStyle name="Monétaire 5 6 3 8" xfId="6020" xr:uid="{00000000-0005-0000-0000-00001B270000}"/>
    <cellStyle name="Monétaire 5 6 3 9" xfId="6734" xr:uid="{00000000-0005-0000-0000-00001C270000}"/>
    <cellStyle name="Monétaire 5 6 4" xfId="586" xr:uid="{00000000-0005-0000-0000-00001D270000}"/>
    <cellStyle name="Monétaire 5 6 4 10" xfId="7548" xr:uid="{00000000-0005-0000-0000-00001E270000}"/>
    <cellStyle name="Monétaire 5 6 4 11" xfId="8262" xr:uid="{00000000-0005-0000-0000-00001F270000}"/>
    <cellStyle name="Monétaire 5 6 4 12" xfId="8976" xr:uid="{00000000-0005-0000-0000-000020270000}"/>
    <cellStyle name="Monétaire 5 6 4 13" xfId="9690" xr:uid="{00000000-0005-0000-0000-000021270000}"/>
    <cellStyle name="Monétaire 5 6 4 14" xfId="10404" xr:uid="{00000000-0005-0000-0000-000022270000}"/>
    <cellStyle name="Monétaire 5 6 4 15" xfId="11118" xr:uid="{00000000-0005-0000-0000-000023270000}"/>
    <cellStyle name="Monétaire 5 6 4 16" xfId="1184" xr:uid="{00000000-0005-0000-0000-000024270000}"/>
    <cellStyle name="Monétaire 5 6 4 2" xfId="1884" xr:uid="{00000000-0005-0000-0000-000025270000}"/>
    <cellStyle name="Monétaire 5 6 4 3" xfId="2592" xr:uid="{00000000-0005-0000-0000-000026270000}"/>
    <cellStyle name="Monétaire 5 6 4 4" xfId="3292" xr:uid="{00000000-0005-0000-0000-000027270000}"/>
    <cellStyle name="Monétaire 5 6 4 5" xfId="3992" xr:uid="{00000000-0005-0000-0000-000028270000}"/>
    <cellStyle name="Monétaire 5 6 4 6" xfId="4692" xr:uid="{00000000-0005-0000-0000-000029270000}"/>
    <cellStyle name="Monétaire 5 6 4 7" xfId="5406" xr:uid="{00000000-0005-0000-0000-00002A270000}"/>
    <cellStyle name="Monétaire 5 6 4 8" xfId="6120" xr:uid="{00000000-0005-0000-0000-00002B270000}"/>
    <cellStyle name="Monétaire 5 6 4 9" xfId="6834" xr:uid="{00000000-0005-0000-0000-00002C270000}"/>
    <cellStyle name="Monétaire 5 6 5" xfId="686" xr:uid="{00000000-0005-0000-0000-00002D270000}"/>
    <cellStyle name="Monétaire 5 6 5 10" xfId="7648" xr:uid="{00000000-0005-0000-0000-00002E270000}"/>
    <cellStyle name="Monétaire 5 6 5 11" xfId="8362" xr:uid="{00000000-0005-0000-0000-00002F270000}"/>
    <cellStyle name="Monétaire 5 6 5 12" xfId="9076" xr:uid="{00000000-0005-0000-0000-000030270000}"/>
    <cellStyle name="Monétaire 5 6 5 13" xfId="9790" xr:uid="{00000000-0005-0000-0000-000031270000}"/>
    <cellStyle name="Monétaire 5 6 5 14" xfId="10504" xr:uid="{00000000-0005-0000-0000-000032270000}"/>
    <cellStyle name="Monétaire 5 6 5 15" xfId="11218" xr:uid="{00000000-0005-0000-0000-000033270000}"/>
    <cellStyle name="Monétaire 5 6 5 16" xfId="1284" xr:uid="{00000000-0005-0000-0000-000034270000}"/>
    <cellStyle name="Monétaire 5 6 5 2" xfId="1984" xr:uid="{00000000-0005-0000-0000-000035270000}"/>
    <cellStyle name="Monétaire 5 6 5 3" xfId="2692" xr:uid="{00000000-0005-0000-0000-000036270000}"/>
    <cellStyle name="Monétaire 5 6 5 4" xfId="3392" xr:uid="{00000000-0005-0000-0000-000037270000}"/>
    <cellStyle name="Monétaire 5 6 5 5" xfId="4092" xr:uid="{00000000-0005-0000-0000-000038270000}"/>
    <cellStyle name="Monétaire 5 6 5 6" xfId="4792" xr:uid="{00000000-0005-0000-0000-000039270000}"/>
    <cellStyle name="Monétaire 5 6 5 7" xfId="5506" xr:uid="{00000000-0005-0000-0000-00003A270000}"/>
    <cellStyle name="Monétaire 5 6 5 8" xfId="6220" xr:uid="{00000000-0005-0000-0000-00003B270000}"/>
    <cellStyle name="Monétaire 5 6 5 9" xfId="6934" xr:uid="{00000000-0005-0000-0000-00003C270000}"/>
    <cellStyle name="Monétaire 5 6 6" xfId="294" xr:uid="{00000000-0005-0000-0000-00003D270000}"/>
    <cellStyle name="Monétaire 5 6 6 10" xfId="7970" xr:uid="{00000000-0005-0000-0000-00003E270000}"/>
    <cellStyle name="Monétaire 5 6 6 11" xfId="8684" xr:uid="{00000000-0005-0000-0000-00003F270000}"/>
    <cellStyle name="Monétaire 5 6 6 12" xfId="9398" xr:uid="{00000000-0005-0000-0000-000040270000}"/>
    <cellStyle name="Monétaire 5 6 6 13" xfId="10112" xr:uid="{00000000-0005-0000-0000-000041270000}"/>
    <cellStyle name="Monétaire 5 6 6 14" xfId="10826" xr:uid="{00000000-0005-0000-0000-000042270000}"/>
    <cellStyle name="Monétaire 5 6 6 15" xfId="1592" xr:uid="{00000000-0005-0000-0000-000043270000}"/>
    <cellStyle name="Monétaire 5 6 6 2" xfId="2300" xr:uid="{00000000-0005-0000-0000-000044270000}"/>
    <cellStyle name="Monétaire 5 6 6 3" xfId="3000" xr:uid="{00000000-0005-0000-0000-000045270000}"/>
    <cellStyle name="Monétaire 5 6 6 4" xfId="3700" xr:uid="{00000000-0005-0000-0000-000046270000}"/>
    <cellStyle name="Monétaire 5 6 6 5" xfId="4400" xr:uid="{00000000-0005-0000-0000-000047270000}"/>
    <cellStyle name="Monétaire 5 6 6 6" xfId="5114" xr:uid="{00000000-0005-0000-0000-000048270000}"/>
    <cellStyle name="Monétaire 5 6 6 7" xfId="5828" xr:uid="{00000000-0005-0000-0000-000049270000}"/>
    <cellStyle name="Monétaire 5 6 6 8" xfId="6542" xr:uid="{00000000-0005-0000-0000-00004A270000}"/>
    <cellStyle name="Monétaire 5 6 6 9" xfId="7256" xr:uid="{00000000-0005-0000-0000-00004B270000}"/>
    <cellStyle name="Monétaire 5 6 7" xfId="1392" xr:uid="{00000000-0005-0000-0000-00004C270000}"/>
    <cellStyle name="Monétaire 5 6 8" xfId="2100" xr:uid="{00000000-0005-0000-0000-00004D270000}"/>
    <cellStyle name="Monétaire 5 6 9" xfId="2800" xr:uid="{00000000-0005-0000-0000-00004E270000}"/>
    <cellStyle name="Monétaire 5 7" xfId="102" xr:uid="{00000000-0005-0000-0000-00004F270000}"/>
    <cellStyle name="Monétaire 5 7 10" xfId="3508" xr:uid="{00000000-0005-0000-0000-000050270000}"/>
    <cellStyle name="Monétaire 5 7 11" xfId="4208" xr:uid="{00000000-0005-0000-0000-000051270000}"/>
    <cellStyle name="Monétaire 5 7 12" xfId="4922" xr:uid="{00000000-0005-0000-0000-000052270000}"/>
    <cellStyle name="Monétaire 5 7 13" xfId="5636" xr:uid="{00000000-0005-0000-0000-000053270000}"/>
    <cellStyle name="Monétaire 5 7 14" xfId="6350" xr:uid="{00000000-0005-0000-0000-000054270000}"/>
    <cellStyle name="Monétaire 5 7 15" xfId="7064" xr:uid="{00000000-0005-0000-0000-000055270000}"/>
    <cellStyle name="Monétaire 5 7 16" xfId="7778" xr:uid="{00000000-0005-0000-0000-000056270000}"/>
    <cellStyle name="Monétaire 5 7 17" xfId="8492" xr:uid="{00000000-0005-0000-0000-000057270000}"/>
    <cellStyle name="Monétaire 5 7 18" xfId="9206" xr:uid="{00000000-0005-0000-0000-000058270000}"/>
    <cellStyle name="Monétaire 5 7 19" xfId="9920" xr:uid="{00000000-0005-0000-0000-000059270000}"/>
    <cellStyle name="Monétaire 5 7 2" xfId="394" xr:uid="{00000000-0005-0000-0000-00005A270000}"/>
    <cellStyle name="Monétaire 5 7 2 10" xfId="7356" xr:uid="{00000000-0005-0000-0000-00005B270000}"/>
    <cellStyle name="Monétaire 5 7 2 11" xfId="8070" xr:uid="{00000000-0005-0000-0000-00005C270000}"/>
    <cellStyle name="Monétaire 5 7 2 12" xfId="8784" xr:uid="{00000000-0005-0000-0000-00005D270000}"/>
    <cellStyle name="Monétaire 5 7 2 13" xfId="9498" xr:uid="{00000000-0005-0000-0000-00005E270000}"/>
    <cellStyle name="Monétaire 5 7 2 14" xfId="10212" xr:uid="{00000000-0005-0000-0000-00005F270000}"/>
    <cellStyle name="Monétaire 5 7 2 15" xfId="10926" xr:uid="{00000000-0005-0000-0000-000060270000}"/>
    <cellStyle name="Monétaire 5 7 2 16" xfId="992" xr:uid="{00000000-0005-0000-0000-000061270000}"/>
    <cellStyle name="Monétaire 5 7 2 2" xfId="1692" xr:uid="{00000000-0005-0000-0000-000062270000}"/>
    <cellStyle name="Monétaire 5 7 2 3" xfId="2400" xr:uid="{00000000-0005-0000-0000-000063270000}"/>
    <cellStyle name="Monétaire 5 7 2 4" xfId="3100" xr:uid="{00000000-0005-0000-0000-000064270000}"/>
    <cellStyle name="Monétaire 5 7 2 5" xfId="3800" xr:uid="{00000000-0005-0000-0000-000065270000}"/>
    <cellStyle name="Monétaire 5 7 2 6" xfId="4500" xr:uid="{00000000-0005-0000-0000-000066270000}"/>
    <cellStyle name="Monétaire 5 7 2 7" xfId="5214" xr:uid="{00000000-0005-0000-0000-000067270000}"/>
    <cellStyle name="Monétaire 5 7 2 8" xfId="5928" xr:uid="{00000000-0005-0000-0000-000068270000}"/>
    <cellStyle name="Monétaire 5 7 2 9" xfId="6642" xr:uid="{00000000-0005-0000-0000-000069270000}"/>
    <cellStyle name="Monétaire 5 7 20" xfId="10634" xr:uid="{00000000-0005-0000-0000-00006A270000}"/>
    <cellStyle name="Monétaire 5 7 21" xfId="808" xr:uid="{00000000-0005-0000-0000-00006B270000}"/>
    <cellStyle name="Monétaire 5 7 3" xfId="494" xr:uid="{00000000-0005-0000-0000-00006C270000}"/>
    <cellStyle name="Monétaire 5 7 3 10" xfId="7456" xr:uid="{00000000-0005-0000-0000-00006D270000}"/>
    <cellStyle name="Monétaire 5 7 3 11" xfId="8170" xr:uid="{00000000-0005-0000-0000-00006E270000}"/>
    <cellStyle name="Monétaire 5 7 3 12" xfId="8884" xr:uid="{00000000-0005-0000-0000-00006F270000}"/>
    <cellStyle name="Monétaire 5 7 3 13" xfId="9598" xr:uid="{00000000-0005-0000-0000-000070270000}"/>
    <cellStyle name="Monétaire 5 7 3 14" xfId="10312" xr:uid="{00000000-0005-0000-0000-000071270000}"/>
    <cellStyle name="Monétaire 5 7 3 15" xfId="11026" xr:uid="{00000000-0005-0000-0000-000072270000}"/>
    <cellStyle name="Monétaire 5 7 3 16" xfId="1092" xr:uid="{00000000-0005-0000-0000-000073270000}"/>
    <cellStyle name="Monétaire 5 7 3 2" xfId="1792" xr:uid="{00000000-0005-0000-0000-000074270000}"/>
    <cellStyle name="Monétaire 5 7 3 3" xfId="2500" xr:uid="{00000000-0005-0000-0000-000075270000}"/>
    <cellStyle name="Monétaire 5 7 3 4" xfId="3200" xr:uid="{00000000-0005-0000-0000-000076270000}"/>
    <cellStyle name="Monétaire 5 7 3 5" xfId="3900" xr:uid="{00000000-0005-0000-0000-000077270000}"/>
    <cellStyle name="Monétaire 5 7 3 6" xfId="4600" xr:uid="{00000000-0005-0000-0000-000078270000}"/>
    <cellStyle name="Monétaire 5 7 3 7" xfId="5314" xr:uid="{00000000-0005-0000-0000-000079270000}"/>
    <cellStyle name="Monétaire 5 7 3 8" xfId="6028" xr:uid="{00000000-0005-0000-0000-00007A270000}"/>
    <cellStyle name="Monétaire 5 7 3 9" xfId="6742" xr:uid="{00000000-0005-0000-0000-00007B270000}"/>
    <cellStyle name="Monétaire 5 7 4" xfId="594" xr:uid="{00000000-0005-0000-0000-00007C270000}"/>
    <cellStyle name="Monétaire 5 7 4 10" xfId="7556" xr:uid="{00000000-0005-0000-0000-00007D270000}"/>
    <cellStyle name="Monétaire 5 7 4 11" xfId="8270" xr:uid="{00000000-0005-0000-0000-00007E270000}"/>
    <cellStyle name="Monétaire 5 7 4 12" xfId="8984" xr:uid="{00000000-0005-0000-0000-00007F270000}"/>
    <cellStyle name="Monétaire 5 7 4 13" xfId="9698" xr:uid="{00000000-0005-0000-0000-000080270000}"/>
    <cellStyle name="Monétaire 5 7 4 14" xfId="10412" xr:uid="{00000000-0005-0000-0000-000081270000}"/>
    <cellStyle name="Monétaire 5 7 4 15" xfId="11126" xr:uid="{00000000-0005-0000-0000-000082270000}"/>
    <cellStyle name="Monétaire 5 7 4 16" xfId="1192" xr:uid="{00000000-0005-0000-0000-000083270000}"/>
    <cellStyle name="Monétaire 5 7 4 2" xfId="1892" xr:uid="{00000000-0005-0000-0000-000084270000}"/>
    <cellStyle name="Monétaire 5 7 4 3" xfId="2600" xr:uid="{00000000-0005-0000-0000-000085270000}"/>
    <cellStyle name="Monétaire 5 7 4 4" xfId="3300" xr:uid="{00000000-0005-0000-0000-000086270000}"/>
    <cellStyle name="Monétaire 5 7 4 5" xfId="4000" xr:uid="{00000000-0005-0000-0000-000087270000}"/>
    <cellStyle name="Monétaire 5 7 4 6" xfId="4700" xr:uid="{00000000-0005-0000-0000-000088270000}"/>
    <cellStyle name="Monétaire 5 7 4 7" xfId="5414" xr:uid="{00000000-0005-0000-0000-000089270000}"/>
    <cellStyle name="Monétaire 5 7 4 8" xfId="6128" xr:uid="{00000000-0005-0000-0000-00008A270000}"/>
    <cellStyle name="Monétaire 5 7 4 9" xfId="6842" xr:uid="{00000000-0005-0000-0000-00008B270000}"/>
    <cellStyle name="Monétaire 5 7 5" xfId="694" xr:uid="{00000000-0005-0000-0000-00008C270000}"/>
    <cellStyle name="Monétaire 5 7 5 10" xfId="7656" xr:uid="{00000000-0005-0000-0000-00008D270000}"/>
    <cellStyle name="Monétaire 5 7 5 11" xfId="8370" xr:uid="{00000000-0005-0000-0000-00008E270000}"/>
    <cellStyle name="Monétaire 5 7 5 12" xfId="9084" xr:uid="{00000000-0005-0000-0000-00008F270000}"/>
    <cellStyle name="Monétaire 5 7 5 13" xfId="9798" xr:uid="{00000000-0005-0000-0000-000090270000}"/>
    <cellStyle name="Monétaire 5 7 5 14" xfId="10512" xr:uid="{00000000-0005-0000-0000-000091270000}"/>
    <cellStyle name="Monétaire 5 7 5 15" xfId="11226" xr:uid="{00000000-0005-0000-0000-000092270000}"/>
    <cellStyle name="Monétaire 5 7 5 16" xfId="1292" xr:uid="{00000000-0005-0000-0000-000093270000}"/>
    <cellStyle name="Monétaire 5 7 5 2" xfId="1992" xr:uid="{00000000-0005-0000-0000-000094270000}"/>
    <cellStyle name="Monétaire 5 7 5 3" xfId="2700" xr:uid="{00000000-0005-0000-0000-000095270000}"/>
    <cellStyle name="Monétaire 5 7 5 4" xfId="3400" xr:uid="{00000000-0005-0000-0000-000096270000}"/>
    <cellStyle name="Monétaire 5 7 5 5" xfId="4100" xr:uid="{00000000-0005-0000-0000-000097270000}"/>
    <cellStyle name="Monétaire 5 7 5 6" xfId="4800" xr:uid="{00000000-0005-0000-0000-000098270000}"/>
    <cellStyle name="Monétaire 5 7 5 7" xfId="5514" xr:uid="{00000000-0005-0000-0000-000099270000}"/>
    <cellStyle name="Monétaire 5 7 5 8" xfId="6228" xr:uid="{00000000-0005-0000-0000-00009A270000}"/>
    <cellStyle name="Monétaire 5 7 5 9" xfId="6942" xr:uid="{00000000-0005-0000-0000-00009B270000}"/>
    <cellStyle name="Monétaire 5 7 6" xfId="210" xr:uid="{00000000-0005-0000-0000-00009C270000}"/>
    <cellStyle name="Monétaire 5 7 6 10" xfId="7886" xr:uid="{00000000-0005-0000-0000-00009D270000}"/>
    <cellStyle name="Monétaire 5 7 6 11" xfId="8600" xr:uid="{00000000-0005-0000-0000-00009E270000}"/>
    <cellStyle name="Monétaire 5 7 6 12" xfId="9314" xr:uid="{00000000-0005-0000-0000-00009F270000}"/>
    <cellStyle name="Monétaire 5 7 6 13" xfId="10028" xr:uid="{00000000-0005-0000-0000-0000A0270000}"/>
    <cellStyle name="Monétaire 5 7 6 14" xfId="10742" xr:uid="{00000000-0005-0000-0000-0000A1270000}"/>
    <cellStyle name="Monétaire 5 7 6 15" xfId="1508" xr:uid="{00000000-0005-0000-0000-0000A2270000}"/>
    <cellStyle name="Monétaire 5 7 6 2" xfId="2216" xr:uid="{00000000-0005-0000-0000-0000A3270000}"/>
    <cellStyle name="Monétaire 5 7 6 3" xfId="2916" xr:uid="{00000000-0005-0000-0000-0000A4270000}"/>
    <cellStyle name="Monétaire 5 7 6 4" xfId="3616" xr:uid="{00000000-0005-0000-0000-0000A5270000}"/>
    <cellStyle name="Monétaire 5 7 6 5" xfId="4316" xr:uid="{00000000-0005-0000-0000-0000A6270000}"/>
    <cellStyle name="Monétaire 5 7 6 6" xfId="5030" xr:uid="{00000000-0005-0000-0000-0000A7270000}"/>
    <cellStyle name="Monétaire 5 7 6 7" xfId="5744" xr:uid="{00000000-0005-0000-0000-0000A8270000}"/>
    <cellStyle name="Monétaire 5 7 6 8" xfId="6458" xr:uid="{00000000-0005-0000-0000-0000A9270000}"/>
    <cellStyle name="Monétaire 5 7 6 9" xfId="7172" xr:uid="{00000000-0005-0000-0000-0000AA270000}"/>
    <cellStyle name="Monétaire 5 7 7" xfId="1400" xr:uid="{00000000-0005-0000-0000-0000AB270000}"/>
    <cellStyle name="Monétaire 5 7 8" xfId="2108" xr:uid="{00000000-0005-0000-0000-0000AC270000}"/>
    <cellStyle name="Monétaire 5 7 9" xfId="2808" xr:uid="{00000000-0005-0000-0000-0000AD270000}"/>
    <cellStyle name="Monétaire 5 8" xfId="110" xr:uid="{00000000-0005-0000-0000-0000AE270000}"/>
    <cellStyle name="Monétaire 5 8 10" xfId="5644" xr:uid="{00000000-0005-0000-0000-0000AF270000}"/>
    <cellStyle name="Monétaire 5 8 11" xfId="6358" xr:uid="{00000000-0005-0000-0000-0000B0270000}"/>
    <cellStyle name="Monétaire 5 8 12" xfId="7072" xr:uid="{00000000-0005-0000-0000-0000B1270000}"/>
    <cellStyle name="Monétaire 5 8 13" xfId="7786" xr:uid="{00000000-0005-0000-0000-0000B2270000}"/>
    <cellStyle name="Monétaire 5 8 14" xfId="8500" xr:uid="{00000000-0005-0000-0000-0000B3270000}"/>
    <cellStyle name="Monétaire 5 8 15" xfId="9214" xr:uid="{00000000-0005-0000-0000-0000B4270000}"/>
    <cellStyle name="Monétaire 5 8 16" xfId="9928" xr:uid="{00000000-0005-0000-0000-0000B5270000}"/>
    <cellStyle name="Monétaire 5 8 17" xfId="10642" xr:uid="{00000000-0005-0000-0000-0000B6270000}"/>
    <cellStyle name="Monétaire 5 8 18" xfId="900" xr:uid="{00000000-0005-0000-0000-0000B7270000}"/>
    <cellStyle name="Monétaire 5 8 2" xfId="702" xr:uid="{00000000-0005-0000-0000-0000B8270000}"/>
    <cellStyle name="Monétaire 5 8 2 10" xfId="7664" xr:uid="{00000000-0005-0000-0000-0000B9270000}"/>
    <cellStyle name="Monétaire 5 8 2 11" xfId="8378" xr:uid="{00000000-0005-0000-0000-0000BA270000}"/>
    <cellStyle name="Monétaire 5 8 2 12" xfId="9092" xr:uid="{00000000-0005-0000-0000-0000BB270000}"/>
    <cellStyle name="Monétaire 5 8 2 13" xfId="9806" xr:uid="{00000000-0005-0000-0000-0000BC270000}"/>
    <cellStyle name="Monétaire 5 8 2 14" xfId="10520" xr:uid="{00000000-0005-0000-0000-0000BD270000}"/>
    <cellStyle name="Monétaire 5 8 2 15" xfId="11234" xr:uid="{00000000-0005-0000-0000-0000BE270000}"/>
    <cellStyle name="Monétaire 5 8 2 16" xfId="1300" xr:uid="{00000000-0005-0000-0000-0000BF270000}"/>
    <cellStyle name="Monétaire 5 8 2 2" xfId="2000" xr:uid="{00000000-0005-0000-0000-0000C0270000}"/>
    <cellStyle name="Monétaire 5 8 2 3" xfId="2708" xr:uid="{00000000-0005-0000-0000-0000C1270000}"/>
    <cellStyle name="Monétaire 5 8 2 4" xfId="3408" xr:uid="{00000000-0005-0000-0000-0000C2270000}"/>
    <cellStyle name="Monétaire 5 8 2 5" xfId="4108" xr:uid="{00000000-0005-0000-0000-0000C3270000}"/>
    <cellStyle name="Monétaire 5 8 2 6" xfId="4808" xr:uid="{00000000-0005-0000-0000-0000C4270000}"/>
    <cellStyle name="Monétaire 5 8 2 7" xfId="5522" xr:uid="{00000000-0005-0000-0000-0000C5270000}"/>
    <cellStyle name="Monétaire 5 8 2 8" xfId="6236" xr:uid="{00000000-0005-0000-0000-0000C6270000}"/>
    <cellStyle name="Monétaire 5 8 2 9" xfId="6950" xr:uid="{00000000-0005-0000-0000-0000C7270000}"/>
    <cellStyle name="Monétaire 5 8 3" xfId="302" xr:uid="{00000000-0005-0000-0000-0000C8270000}"/>
    <cellStyle name="Monétaire 5 8 3 10" xfId="7978" xr:uid="{00000000-0005-0000-0000-0000C9270000}"/>
    <cellStyle name="Monétaire 5 8 3 11" xfId="8692" xr:uid="{00000000-0005-0000-0000-0000CA270000}"/>
    <cellStyle name="Monétaire 5 8 3 12" xfId="9406" xr:uid="{00000000-0005-0000-0000-0000CB270000}"/>
    <cellStyle name="Monétaire 5 8 3 13" xfId="10120" xr:uid="{00000000-0005-0000-0000-0000CC270000}"/>
    <cellStyle name="Monétaire 5 8 3 14" xfId="10834" xr:uid="{00000000-0005-0000-0000-0000CD270000}"/>
    <cellStyle name="Monétaire 5 8 3 15" xfId="1600" xr:uid="{00000000-0005-0000-0000-0000CE270000}"/>
    <cellStyle name="Monétaire 5 8 3 2" xfId="2308" xr:uid="{00000000-0005-0000-0000-0000CF270000}"/>
    <cellStyle name="Monétaire 5 8 3 3" xfId="3008" xr:uid="{00000000-0005-0000-0000-0000D0270000}"/>
    <cellStyle name="Monétaire 5 8 3 4" xfId="3708" xr:uid="{00000000-0005-0000-0000-0000D1270000}"/>
    <cellStyle name="Monétaire 5 8 3 5" xfId="4408" xr:uid="{00000000-0005-0000-0000-0000D2270000}"/>
    <cellStyle name="Monétaire 5 8 3 6" xfId="5122" xr:uid="{00000000-0005-0000-0000-0000D3270000}"/>
    <cellStyle name="Monétaire 5 8 3 7" xfId="5836" xr:uid="{00000000-0005-0000-0000-0000D4270000}"/>
    <cellStyle name="Monétaire 5 8 3 8" xfId="6550" xr:uid="{00000000-0005-0000-0000-0000D5270000}"/>
    <cellStyle name="Monétaire 5 8 3 9" xfId="7264" xr:uid="{00000000-0005-0000-0000-0000D6270000}"/>
    <cellStyle name="Monétaire 5 8 4" xfId="1408" xr:uid="{00000000-0005-0000-0000-0000D7270000}"/>
    <cellStyle name="Monétaire 5 8 5" xfId="2116" xr:uid="{00000000-0005-0000-0000-0000D8270000}"/>
    <cellStyle name="Monétaire 5 8 6" xfId="2816" xr:uid="{00000000-0005-0000-0000-0000D9270000}"/>
    <cellStyle name="Monétaire 5 8 7" xfId="3516" xr:uid="{00000000-0005-0000-0000-0000DA270000}"/>
    <cellStyle name="Monétaire 5 8 8" xfId="4216" xr:uid="{00000000-0005-0000-0000-0000DB270000}"/>
    <cellStyle name="Monétaire 5 8 9" xfId="4930" xr:uid="{00000000-0005-0000-0000-0000DC270000}"/>
    <cellStyle name="Monétaire 5 9" xfId="118" xr:uid="{00000000-0005-0000-0000-0000DD270000}"/>
    <cellStyle name="Monétaire 5 9 10" xfId="6366" xr:uid="{00000000-0005-0000-0000-0000DE270000}"/>
    <cellStyle name="Monétaire 5 9 11" xfId="7080" xr:uid="{00000000-0005-0000-0000-0000DF270000}"/>
    <cellStyle name="Monétaire 5 9 12" xfId="7794" xr:uid="{00000000-0005-0000-0000-0000E0270000}"/>
    <cellStyle name="Monétaire 5 9 13" xfId="8508" xr:uid="{00000000-0005-0000-0000-0000E1270000}"/>
    <cellStyle name="Monétaire 5 9 14" xfId="9222" xr:uid="{00000000-0005-0000-0000-0000E2270000}"/>
    <cellStyle name="Monétaire 5 9 15" xfId="9936" xr:uid="{00000000-0005-0000-0000-0000E3270000}"/>
    <cellStyle name="Monétaire 5 9 16" xfId="10650" xr:uid="{00000000-0005-0000-0000-0000E4270000}"/>
    <cellStyle name="Monétaire 5 9 17" xfId="1000" xr:uid="{00000000-0005-0000-0000-0000E5270000}"/>
    <cellStyle name="Monétaire 5 9 2" xfId="402" xr:uid="{00000000-0005-0000-0000-0000E6270000}"/>
    <cellStyle name="Monétaire 5 9 2 10" xfId="8078" xr:uid="{00000000-0005-0000-0000-0000E7270000}"/>
    <cellStyle name="Monétaire 5 9 2 11" xfId="8792" xr:uid="{00000000-0005-0000-0000-0000E8270000}"/>
    <cellStyle name="Monétaire 5 9 2 12" xfId="9506" xr:uid="{00000000-0005-0000-0000-0000E9270000}"/>
    <cellStyle name="Monétaire 5 9 2 13" xfId="10220" xr:uid="{00000000-0005-0000-0000-0000EA270000}"/>
    <cellStyle name="Monétaire 5 9 2 14" xfId="10934" xr:uid="{00000000-0005-0000-0000-0000EB270000}"/>
    <cellStyle name="Monétaire 5 9 2 15" xfId="1700" xr:uid="{00000000-0005-0000-0000-0000EC270000}"/>
    <cellStyle name="Monétaire 5 9 2 2" xfId="2408" xr:uid="{00000000-0005-0000-0000-0000ED270000}"/>
    <cellStyle name="Monétaire 5 9 2 3" xfId="3108" xr:uid="{00000000-0005-0000-0000-0000EE270000}"/>
    <cellStyle name="Monétaire 5 9 2 4" xfId="3808" xr:uid="{00000000-0005-0000-0000-0000EF270000}"/>
    <cellStyle name="Monétaire 5 9 2 5" xfId="4508" xr:uid="{00000000-0005-0000-0000-0000F0270000}"/>
    <cellStyle name="Monétaire 5 9 2 6" xfId="5222" xr:uid="{00000000-0005-0000-0000-0000F1270000}"/>
    <cellStyle name="Monétaire 5 9 2 7" xfId="5936" xr:uid="{00000000-0005-0000-0000-0000F2270000}"/>
    <cellStyle name="Monétaire 5 9 2 8" xfId="6650" xr:uid="{00000000-0005-0000-0000-0000F3270000}"/>
    <cellStyle name="Monétaire 5 9 2 9" xfId="7364" xr:uid="{00000000-0005-0000-0000-0000F4270000}"/>
    <cellStyle name="Monétaire 5 9 3" xfId="1416" xr:uid="{00000000-0005-0000-0000-0000F5270000}"/>
    <cellStyle name="Monétaire 5 9 4" xfId="2124" xr:uid="{00000000-0005-0000-0000-0000F6270000}"/>
    <cellStyle name="Monétaire 5 9 5" xfId="2824" xr:uid="{00000000-0005-0000-0000-0000F7270000}"/>
    <cellStyle name="Monétaire 5 9 6" xfId="3524" xr:uid="{00000000-0005-0000-0000-0000F8270000}"/>
    <cellStyle name="Monétaire 5 9 7" xfId="4224" xr:uid="{00000000-0005-0000-0000-0000F9270000}"/>
    <cellStyle name="Monétaire 5 9 8" xfId="4938" xr:uid="{00000000-0005-0000-0000-0000FA270000}"/>
    <cellStyle name="Monétaire 5 9 9" xfId="5652" xr:uid="{00000000-0005-0000-0000-0000FB270000}"/>
    <cellStyle name="Monétaire 6" xfId="16" xr:uid="{00000000-0005-0000-0000-0000FC270000}"/>
    <cellStyle name="Monétaire 6 10" xfId="132" xr:uid="{00000000-0005-0000-0000-0000FD270000}"/>
    <cellStyle name="Monétaire 6 10 10" xfId="7808" xr:uid="{00000000-0005-0000-0000-0000FE270000}"/>
    <cellStyle name="Monétaire 6 10 11" xfId="8522" xr:uid="{00000000-0005-0000-0000-0000FF270000}"/>
    <cellStyle name="Monétaire 6 10 12" xfId="9236" xr:uid="{00000000-0005-0000-0000-000000280000}"/>
    <cellStyle name="Monétaire 6 10 13" xfId="9950" xr:uid="{00000000-0005-0000-0000-000001280000}"/>
    <cellStyle name="Monétaire 6 10 14" xfId="10664" xr:uid="{00000000-0005-0000-0000-000002280000}"/>
    <cellStyle name="Monétaire 6 10 15" xfId="1430" xr:uid="{00000000-0005-0000-0000-000003280000}"/>
    <cellStyle name="Monétaire 6 10 2" xfId="2138" xr:uid="{00000000-0005-0000-0000-000004280000}"/>
    <cellStyle name="Monétaire 6 10 3" xfId="2838" xr:uid="{00000000-0005-0000-0000-000005280000}"/>
    <cellStyle name="Monétaire 6 10 4" xfId="3538" xr:uid="{00000000-0005-0000-0000-000006280000}"/>
    <cellStyle name="Monétaire 6 10 5" xfId="4238" xr:uid="{00000000-0005-0000-0000-000007280000}"/>
    <cellStyle name="Monétaire 6 10 6" xfId="4952" xr:uid="{00000000-0005-0000-0000-000008280000}"/>
    <cellStyle name="Monétaire 6 10 7" xfId="5666" xr:uid="{00000000-0005-0000-0000-000009280000}"/>
    <cellStyle name="Monétaire 6 10 8" xfId="6380" xr:uid="{00000000-0005-0000-0000-00000A280000}"/>
    <cellStyle name="Monétaire 6 10 9" xfId="7094" xr:uid="{00000000-0005-0000-0000-00000B280000}"/>
    <cellStyle name="Monétaire 6 11" xfId="715" xr:uid="{00000000-0005-0000-0000-00000C280000}"/>
    <cellStyle name="Monétaire 6 11 10" xfId="10533" xr:uid="{00000000-0005-0000-0000-00000D280000}"/>
    <cellStyle name="Monétaire 6 11 11" xfId="11247" xr:uid="{00000000-0005-0000-0000-00000E280000}"/>
    <cellStyle name="Monétaire 6 11 12" xfId="1314" xr:uid="{00000000-0005-0000-0000-00000F280000}"/>
    <cellStyle name="Monétaire 6 11 2" xfId="4821" xr:uid="{00000000-0005-0000-0000-000010280000}"/>
    <cellStyle name="Monétaire 6 11 3" xfId="5535" xr:uid="{00000000-0005-0000-0000-000011280000}"/>
    <cellStyle name="Monétaire 6 11 4" xfId="6249" xr:uid="{00000000-0005-0000-0000-000012280000}"/>
    <cellStyle name="Monétaire 6 11 5" xfId="6963" xr:uid="{00000000-0005-0000-0000-000013280000}"/>
    <cellStyle name="Monétaire 6 11 6" xfId="7677" xr:uid="{00000000-0005-0000-0000-000014280000}"/>
    <cellStyle name="Monétaire 6 11 7" xfId="8391" xr:uid="{00000000-0005-0000-0000-000015280000}"/>
    <cellStyle name="Monétaire 6 11 8" xfId="9105" xr:uid="{00000000-0005-0000-0000-000016280000}"/>
    <cellStyle name="Monétaire 6 11 9" xfId="9819" xr:uid="{00000000-0005-0000-0000-000017280000}"/>
    <cellStyle name="Monétaire 6 12" xfId="2022" xr:uid="{00000000-0005-0000-0000-000018280000}"/>
    <cellStyle name="Monétaire 6 13" xfId="2722" xr:uid="{00000000-0005-0000-0000-000019280000}"/>
    <cellStyle name="Monétaire 6 14" xfId="3422" xr:uid="{00000000-0005-0000-0000-00001A280000}"/>
    <cellStyle name="Monétaire 6 15" xfId="4122" xr:uid="{00000000-0005-0000-0000-00001B280000}"/>
    <cellStyle name="Monétaire 6 16" xfId="4836" xr:uid="{00000000-0005-0000-0000-00001C280000}"/>
    <cellStyle name="Monétaire 6 17" xfId="5550" xr:uid="{00000000-0005-0000-0000-00001D280000}"/>
    <cellStyle name="Monétaire 6 18" xfId="6264" xr:uid="{00000000-0005-0000-0000-00001E280000}"/>
    <cellStyle name="Monétaire 6 19" xfId="6978" xr:uid="{00000000-0005-0000-0000-00001F280000}"/>
    <cellStyle name="Monétaire 6 2" xfId="48" xr:uid="{00000000-0005-0000-0000-000020280000}"/>
    <cellStyle name="Monétaire 6 2 10" xfId="2754" xr:uid="{00000000-0005-0000-0000-000021280000}"/>
    <cellStyle name="Monétaire 6 2 11" xfId="3454" xr:uid="{00000000-0005-0000-0000-000022280000}"/>
    <cellStyle name="Monétaire 6 2 12" xfId="4154" xr:uid="{00000000-0005-0000-0000-000023280000}"/>
    <cellStyle name="Monétaire 6 2 13" xfId="4868" xr:uid="{00000000-0005-0000-0000-000024280000}"/>
    <cellStyle name="Monétaire 6 2 14" xfId="5582" xr:uid="{00000000-0005-0000-0000-000025280000}"/>
    <cellStyle name="Monétaire 6 2 15" xfId="6296" xr:uid="{00000000-0005-0000-0000-000026280000}"/>
    <cellStyle name="Monétaire 6 2 16" xfId="7010" xr:uid="{00000000-0005-0000-0000-000027280000}"/>
    <cellStyle name="Monétaire 6 2 17" xfId="7724" xr:uid="{00000000-0005-0000-0000-000028280000}"/>
    <cellStyle name="Monétaire 6 2 18" xfId="8438" xr:uid="{00000000-0005-0000-0000-000029280000}"/>
    <cellStyle name="Monétaire 6 2 19" xfId="9152" xr:uid="{00000000-0005-0000-0000-00002A280000}"/>
    <cellStyle name="Monétaire 6 2 2" xfId="248" xr:uid="{00000000-0005-0000-0000-00002B280000}"/>
    <cellStyle name="Monétaire 6 2 2 10" xfId="7210" xr:uid="{00000000-0005-0000-0000-00002C280000}"/>
    <cellStyle name="Monétaire 6 2 2 11" xfId="7924" xr:uid="{00000000-0005-0000-0000-00002D280000}"/>
    <cellStyle name="Monétaire 6 2 2 12" xfId="8638" xr:uid="{00000000-0005-0000-0000-00002E280000}"/>
    <cellStyle name="Monétaire 6 2 2 13" xfId="9352" xr:uid="{00000000-0005-0000-0000-00002F280000}"/>
    <cellStyle name="Monétaire 6 2 2 14" xfId="10066" xr:uid="{00000000-0005-0000-0000-000030280000}"/>
    <cellStyle name="Monétaire 6 2 2 15" xfId="10780" xr:uid="{00000000-0005-0000-0000-000031280000}"/>
    <cellStyle name="Monétaire 6 2 2 16" xfId="846" xr:uid="{00000000-0005-0000-0000-000032280000}"/>
    <cellStyle name="Monétaire 6 2 2 2" xfId="1546" xr:uid="{00000000-0005-0000-0000-000033280000}"/>
    <cellStyle name="Monétaire 6 2 2 3" xfId="2254" xr:uid="{00000000-0005-0000-0000-000034280000}"/>
    <cellStyle name="Monétaire 6 2 2 4" xfId="2954" xr:uid="{00000000-0005-0000-0000-000035280000}"/>
    <cellStyle name="Monétaire 6 2 2 5" xfId="3654" xr:uid="{00000000-0005-0000-0000-000036280000}"/>
    <cellStyle name="Monétaire 6 2 2 6" xfId="4354" xr:uid="{00000000-0005-0000-0000-000037280000}"/>
    <cellStyle name="Monétaire 6 2 2 7" xfId="5068" xr:uid="{00000000-0005-0000-0000-000038280000}"/>
    <cellStyle name="Monétaire 6 2 2 8" xfId="5782" xr:uid="{00000000-0005-0000-0000-000039280000}"/>
    <cellStyle name="Monétaire 6 2 2 9" xfId="6496" xr:uid="{00000000-0005-0000-0000-00003A280000}"/>
    <cellStyle name="Monétaire 6 2 20" xfId="9866" xr:uid="{00000000-0005-0000-0000-00003B280000}"/>
    <cellStyle name="Monétaire 6 2 21" xfId="10580" xr:uid="{00000000-0005-0000-0000-00003C280000}"/>
    <cellStyle name="Monétaire 6 2 22" xfId="762" xr:uid="{00000000-0005-0000-0000-00003D280000}"/>
    <cellStyle name="Monétaire 6 2 3" xfId="340" xr:uid="{00000000-0005-0000-0000-00003E280000}"/>
    <cellStyle name="Monétaire 6 2 3 10" xfId="7302" xr:uid="{00000000-0005-0000-0000-00003F280000}"/>
    <cellStyle name="Monétaire 6 2 3 11" xfId="8016" xr:uid="{00000000-0005-0000-0000-000040280000}"/>
    <cellStyle name="Monétaire 6 2 3 12" xfId="8730" xr:uid="{00000000-0005-0000-0000-000041280000}"/>
    <cellStyle name="Monétaire 6 2 3 13" xfId="9444" xr:uid="{00000000-0005-0000-0000-000042280000}"/>
    <cellStyle name="Monétaire 6 2 3 14" xfId="10158" xr:uid="{00000000-0005-0000-0000-000043280000}"/>
    <cellStyle name="Monétaire 6 2 3 15" xfId="10872" xr:uid="{00000000-0005-0000-0000-000044280000}"/>
    <cellStyle name="Monétaire 6 2 3 16" xfId="938" xr:uid="{00000000-0005-0000-0000-000045280000}"/>
    <cellStyle name="Monétaire 6 2 3 2" xfId="1638" xr:uid="{00000000-0005-0000-0000-000046280000}"/>
    <cellStyle name="Monétaire 6 2 3 3" xfId="2346" xr:uid="{00000000-0005-0000-0000-000047280000}"/>
    <cellStyle name="Monétaire 6 2 3 4" xfId="3046" xr:uid="{00000000-0005-0000-0000-000048280000}"/>
    <cellStyle name="Monétaire 6 2 3 5" xfId="3746" xr:uid="{00000000-0005-0000-0000-000049280000}"/>
    <cellStyle name="Monétaire 6 2 3 6" xfId="4446" xr:uid="{00000000-0005-0000-0000-00004A280000}"/>
    <cellStyle name="Monétaire 6 2 3 7" xfId="5160" xr:uid="{00000000-0005-0000-0000-00004B280000}"/>
    <cellStyle name="Monétaire 6 2 3 8" xfId="5874" xr:uid="{00000000-0005-0000-0000-00004C280000}"/>
    <cellStyle name="Monétaire 6 2 3 9" xfId="6588" xr:uid="{00000000-0005-0000-0000-00004D280000}"/>
    <cellStyle name="Monétaire 6 2 4" xfId="440" xr:uid="{00000000-0005-0000-0000-00004E280000}"/>
    <cellStyle name="Monétaire 6 2 4 10" xfId="7402" xr:uid="{00000000-0005-0000-0000-00004F280000}"/>
    <cellStyle name="Monétaire 6 2 4 11" xfId="8116" xr:uid="{00000000-0005-0000-0000-000050280000}"/>
    <cellStyle name="Monétaire 6 2 4 12" xfId="8830" xr:uid="{00000000-0005-0000-0000-000051280000}"/>
    <cellStyle name="Monétaire 6 2 4 13" xfId="9544" xr:uid="{00000000-0005-0000-0000-000052280000}"/>
    <cellStyle name="Monétaire 6 2 4 14" xfId="10258" xr:uid="{00000000-0005-0000-0000-000053280000}"/>
    <cellStyle name="Monétaire 6 2 4 15" xfId="10972" xr:uid="{00000000-0005-0000-0000-000054280000}"/>
    <cellStyle name="Monétaire 6 2 4 16" xfId="1038" xr:uid="{00000000-0005-0000-0000-000055280000}"/>
    <cellStyle name="Monétaire 6 2 4 2" xfId="1738" xr:uid="{00000000-0005-0000-0000-000056280000}"/>
    <cellStyle name="Monétaire 6 2 4 3" xfId="2446" xr:uid="{00000000-0005-0000-0000-000057280000}"/>
    <cellStyle name="Monétaire 6 2 4 4" xfId="3146" xr:uid="{00000000-0005-0000-0000-000058280000}"/>
    <cellStyle name="Monétaire 6 2 4 5" xfId="3846" xr:uid="{00000000-0005-0000-0000-000059280000}"/>
    <cellStyle name="Monétaire 6 2 4 6" xfId="4546" xr:uid="{00000000-0005-0000-0000-00005A280000}"/>
    <cellStyle name="Monétaire 6 2 4 7" xfId="5260" xr:uid="{00000000-0005-0000-0000-00005B280000}"/>
    <cellStyle name="Monétaire 6 2 4 8" xfId="5974" xr:uid="{00000000-0005-0000-0000-00005C280000}"/>
    <cellStyle name="Monétaire 6 2 4 9" xfId="6688" xr:uid="{00000000-0005-0000-0000-00005D280000}"/>
    <cellStyle name="Monétaire 6 2 5" xfId="540" xr:uid="{00000000-0005-0000-0000-00005E280000}"/>
    <cellStyle name="Monétaire 6 2 5 10" xfId="7502" xr:uid="{00000000-0005-0000-0000-00005F280000}"/>
    <cellStyle name="Monétaire 6 2 5 11" xfId="8216" xr:uid="{00000000-0005-0000-0000-000060280000}"/>
    <cellStyle name="Monétaire 6 2 5 12" xfId="8930" xr:uid="{00000000-0005-0000-0000-000061280000}"/>
    <cellStyle name="Monétaire 6 2 5 13" xfId="9644" xr:uid="{00000000-0005-0000-0000-000062280000}"/>
    <cellStyle name="Monétaire 6 2 5 14" xfId="10358" xr:uid="{00000000-0005-0000-0000-000063280000}"/>
    <cellStyle name="Monétaire 6 2 5 15" xfId="11072" xr:uid="{00000000-0005-0000-0000-000064280000}"/>
    <cellStyle name="Monétaire 6 2 5 16" xfId="1138" xr:uid="{00000000-0005-0000-0000-000065280000}"/>
    <cellStyle name="Monétaire 6 2 5 2" xfId="1838" xr:uid="{00000000-0005-0000-0000-000066280000}"/>
    <cellStyle name="Monétaire 6 2 5 3" xfId="2546" xr:uid="{00000000-0005-0000-0000-000067280000}"/>
    <cellStyle name="Monétaire 6 2 5 4" xfId="3246" xr:uid="{00000000-0005-0000-0000-000068280000}"/>
    <cellStyle name="Monétaire 6 2 5 5" xfId="3946" xr:uid="{00000000-0005-0000-0000-000069280000}"/>
    <cellStyle name="Monétaire 6 2 5 6" xfId="4646" xr:uid="{00000000-0005-0000-0000-00006A280000}"/>
    <cellStyle name="Monétaire 6 2 5 7" xfId="5360" xr:uid="{00000000-0005-0000-0000-00006B280000}"/>
    <cellStyle name="Monétaire 6 2 5 8" xfId="6074" xr:uid="{00000000-0005-0000-0000-00006C280000}"/>
    <cellStyle name="Monétaire 6 2 5 9" xfId="6788" xr:uid="{00000000-0005-0000-0000-00006D280000}"/>
    <cellStyle name="Monétaire 6 2 6" xfId="640" xr:uid="{00000000-0005-0000-0000-00006E280000}"/>
    <cellStyle name="Monétaire 6 2 6 10" xfId="7602" xr:uid="{00000000-0005-0000-0000-00006F280000}"/>
    <cellStyle name="Monétaire 6 2 6 11" xfId="8316" xr:uid="{00000000-0005-0000-0000-000070280000}"/>
    <cellStyle name="Monétaire 6 2 6 12" xfId="9030" xr:uid="{00000000-0005-0000-0000-000071280000}"/>
    <cellStyle name="Monétaire 6 2 6 13" xfId="9744" xr:uid="{00000000-0005-0000-0000-000072280000}"/>
    <cellStyle name="Monétaire 6 2 6 14" xfId="10458" xr:uid="{00000000-0005-0000-0000-000073280000}"/>
    <cellStyle name="Monétaire 6 2 6 15" xfId="11172" xr:uid="{00000000-0005-0000-0000-000074280000}"/>
    <cellStyle name="Monétaire 6 2 6 16" xfId="1238" xr:uid="{00000000-0005-0000-0000-000075280000}"/>
    <cellStyle name="Monétaire 6 2 6 2" xfId="1938" xr:uid="{00000000-0005-0000-0000-000076280000}"/>
    <cellStyle name="Monétaire 6 2 6 3" xfId="2646" xr:uid="{00000000-0005-0000-0000-000077280000}"/>
    <cellStyle name="Monétaire 6 2 6 4" xfId="3346" xr:uid="{00000000-0005-0000-0000-000078280000}"/>
    <cellStyle name="Monétaire 6 2 6 5" xfId="4046" xr:uid="{00000000-0005-0000-0000-000079280000}"/>
    <cellStyle name="Monétaire 6 2 6 6" xfId="4746" xr:uid="{00000000-0005-0000-0000-00007A280000}"/>
    <cellStyle name="Monétaire 6 2 6 7" xfId="5460" xr:uid="{00000000-0005-0000-0000-00007B280000}"/>
    <cellStyle name="Monétaire 6 2 6 8" xfId="6174" xr:uid="{00000000-0005-0000-0000-00007C280000}"/>
    <cellStyle name="Monétaire 6 2 6 9" xfId="6888" xr:uid="{00000000-0005-0000-0000-00007D280000}"/>
    <cellStyle name="Monétaire 6 2 7" xfId="164" xr:uid="{00000000-0005-0000-0000-00007E280000}"/>
    <cellStyle name="Monétaire 6 2 7 10" xfId="7840" xr:uid="{00000000-0005-0000-0000-00007F280000}"/>
    <cellStyle name="Monétaire 6 2 7 11" xfId="8554" xr:uid="{00000000-0005-0000-0000-000080280000}"/>
    <cellStyle name="Monétaire 6 2 7 12" xfId="9268" xr:uid="{00000000-0005-0000-0000-000081280000}"/>
    <cellStyle name="Monétaire 6 2 7 13" xfId="9982" xr:uid="{00000000-0005-0000-0000-000082280000}"/>
    <cellStyle name="Monétaire 6 2 7 14" xfId="10696" xr:uid="{00000000-0005-0000-0000-000083280000}"/>
    <cellStyle name="Monétaire 6 2 7 15" xfId="1462" xr:uid="{00000000-0005-0000-0000-000084280000}"/>
    <cellStyle name="Monétaire 6 2 7 2" xfId="2170" xr:uid="{00000000-0005-0000-0000-000085280000}"/>
    <cellStyle name="Monétaire 6 2 7 3" xfId="2870" xr:uid="{00000000-0005-0000-0000-000086280000}"/>
    <cellStyle name="Monétaire 6 2 7 4" xfId="3570" xr:uid="{00000000-0005-0000-0000-000087280000}"/>
    <cellStyle name="Monétaire 6 2 7 5" xfId="4270" xr:uid="{00000000-0005-0000-0000-000088280000}"/>
    <cellStyle name="Monétaire 6 2 7 6" xfId="4984" xr:uid="{00000000-0005-0000-0000-000089280000}"/>
    <cellStyle name="Monétaire 6 2 7 7" xfId="5698" xr:uid="{00000000-0005-0000-0000-00008A280000}"/>
    <cellStyle name="Monétaire 6 2 7 8" xfId="6412" xr:uid="{00000000-0005-0000-0000-00008B280000}"/>
    <cellStyle name="Monétaire 6 2 7 9" xfId="7126" xr:uid="{00000000-0005-0000-0000-00008C280000}"/>
    <cellStyle name="Monétaire 6 2 8" xfId="1346" xr:uid="{00000000-0005-0000-0000-00008D280000}"/>
    <cellStyle name="Monétaire 6 2 9" xfId="2054" xr:uid="{00000000-0005-0000-0000-00008E280000}"/>
    <cellStyle name="Monétaire 6 20" xfId="7692" xr:uid="{00000000-0005-0000-0000-00008F280000}"/>
    <cellStyle name="Monétaire 6 21" xfId="8406" xr:uid="{00000000-0005-0000-0000-000090280000}"/>
    <cellStyle name="Monétaire 6 22" xfId="9120" xr:uid="{00000000-0005-0000-0000-000091280000}"/>
    <cellStyle name="Monétaire 6 23" xfId="9834" xr:uid="{00000000-0005-0000-0000-000092280000}"/>
    <cellStyle name="Monétaire 6 24" xfId="10548" xr:uid="{00000000-0005-0000-0000-000093280000}"/>
    <cellStyle name="Monétaire 6 25" xfId="730" xr:uid="{00000000-0005-0000-0000-000094280000}"/>
    <cellStyle name="Monétaire 6 3" xfId="62" xr:uid="{00000000-0005-0000-0000-000095280000}"/>
    <cellStyle name="Monétaire 6 3 10" xfId="2768" xr:uid="{00000000-0005-0000-0000-000096280000}"/>
    <cellStyle name="Monétaire 6 3 11" xfId="3468" xr:uid="{00000000-0005-0000-0000-000097280000}"/>
    <cellStyle name="Monétaire 6 3 12" xfId="4168" xr:uid="{00000000-0005-0000-0000-000098280000}"/>
    <cellStyle name="Monétaire 6 3 13" xfId="4882" xr:uid="{00000000-0005-0000-0000-000099280000}"/>
    <cellStyle name="Monétaire 6 3 14" xfId="5596" xr:uid="{00000000-0005-0000-0000-00009A280000}"/>
    <cellStyle name="Monétaire 6 3 15" xfId="6310" xr:uid="{00000000-0005-0000-0000-00009B280000}"/>
    <cellStyle name="Monétaire 6 3 16" xfId="7024" xr:uid="{00000000-0005-0000-0000-00009C280000}"/>
    <cellStyle name="Monétaire 6 3 17" xfId="7738" xr:uid="{00000000-0005-0000-0000-00009D280000}"/>
    <cellStyle name="Monétaire 6 3 18" xfId="8452" xr:uid="{00000000-0005-0000-0000-00009E280000}"/>
    <cellStyle name="Monétaire 6 3 19" xfId="9166" xr:uid="{00000000-0005-0000-0000-00009F280000}"/>
    <cellStyle name="Monétaire 6 3 2" xfId="262" xr:uid="{00000000-0005-0000-0000-0000A0280000}"/>
    <cellStyle name="Monétaire 6 3 2 10" xfId="7224" xr:uid="{00000000-0005-0000-0000-0000A1280000}"/>
    <cellStyle name="Monétaire 6 3 2 11" xfId="7938" xr:uid="{00000000-0005-0000-0000-0000A2280000}"/>
    <cellStyle name="Monétaire 6 3 2 12" xfId="8652" xr:uid="{00000000-0005-0000-0000-0000A3280000}"/>
    <cellStyle name="Monétaire 6 3 2 13" xfId="9366" xr:uid="{00000000-0005-0000-0000-0000A4280000}"/>
    <cellStyle name="Monétaire 6 3 2 14" xfId="10080" xr:uid="{00000000-0005-0000-0000-0000A5280000}"/>
    <cellStyle name="Monétaire 6 3 2 15" xfId="10794" xr:uid="{00000000-0005-0000-0000-0000A6280000}"/>
    <cellStyle name="Monétaire 6 3 2 16" xfId="860" xr:uid="{00000000-0005-0000-0000-0000A7280000}"/>
    <cellStyle name="Monétaire 6 3 2 2" xfId="1560" xr:uid="{00000000-0005-0000-0000-0000A8280000}"/>
    <cellStyle name="Monétaire 6 3 2 3" xfId="2268" xr:uid="{00000000-0005-0000-0000-0000A9280000}"/>
    <cellStyle name="Monétaire 6 3 2 4" xfId="2968" xr:uid="{00000000-0005-0000-0000-0000AA280000}"/>
    <cellStyle name="Monétaire 6 3 2 5" xfId="3668" xr:uid="{00000000-0005-0000-0000-0000AB280000}"/>
    <cellStyle name="Monétaire 6 3 2 6" xfId="4368" xr:uid="{00000000-0005-0000-0000-0000AC280000}"/>
    <cellStyle name="Monétaire 6 3 2 7" xfId="5082" xr:uid="{00000000-0005-0000-0000-0000AD280000}"/>
    <cellStyle name="Monétaire 6 3 2 8" xfId="5796" xr:uid="{00000000-0005-0000-0000-0000AE280000}"/>
    <cellStyle name="Monétaire 6 3 2 9" xfId="6510" xr:uid="{00000000-0005-0000-0000-0000AF280000}"/>
    <cellStyle name="Monétaire 6 3 20" xfId="9880" xr:uid="{00000000-0005-0000-0000-0000B0280000}"/>
    <cellStyle name="Monétaire 6 3 21" xfId="10594" xr:uid="{00000000-0005-0000-0000-0000B1280000}"/>
    <cellStyle name="Monétaire 6 3 22" xfId="776" xr:uid="{00000000-0005-0000-0000-0000B2280000}"/>
    <cellStyle name="Monétaire 6 3 3" xfId="354" xr:uid="{00000000-0005-0000-0000-0000B3280000}"/>
    <cellStyle name="Monétaire 6 3 3 10" xfId="7316" xr:uid="{00000000-0005-0000-0000-0000B4280000}"/>
    <cellStyle name="Monétaire 6 3 3 11" xfId="8030" xr:uid="{00000000-0005-0000-0000-0000B5280000}"/>
    <cellStyle name="Monétaire 6 3 3 12" xfId="8744" xr:uid="{00000000-0005-0000-0000-0000B6280000}"/>
    <cellStyle name="Monétaire 6 3 3 13" xfId="9458" xr:uid="{00000000-0005-0000-0000-0000B7280000}"/>
    <cellStyle name="Monétaire 6 3 3 14" xfId="10172" xr:uid="{00000000-0005-0000-0000-0000B8280000}"/>
    <cellStyle name="Monétaire 6 3 3 15" xfId="10886" xr:uid="{00000000-0005-0000-0000-0000B9280000}"/>
    <cellStyle name="Monétaire 6 3 3 16" xfId="952" xr:uid="{00000000-0005-0000-0000-0000BA280000}"/>
    <cellStyle name="Monétaire 6 3 3 2" xfId="1652" xr:uid="{00000000-0005-0000-0000-0000BB280000}"/>
    <cellStyle name="Monétaire 6 3 3 3" xfId="2360" xr:uid="{00000000-0005-0000-0000-0000BC280000}"/>
    <cellStyle name="Monétaire 6 3 3 4" xfId="3060" xr:uid="{00000000-0005-0000-0000-0000BD280000}"/>
    <cellStyle name="Monétaire 6 3 3 5" xfId="3760" xr:uid="{00000000-0005-0000-0000-0000BE280000}"/>
    <cellStyle name="Monétaire 6 3 3 6" xfId="4460" xr:uid="{00000000-0005-0000-0000-0000BF280000}"/>
    <cellStyle name="Monétaire 6 3 3 7" xfId="5174" xr:uid="{00000000-0005-0000-0000-0000C0280000}"/>
    <cellStyle name="Monétaire 6 3 3 8" xfId="5888" xr:uid="{00000000-0005-0000-0000-0000C1280000}"/>
    <cellStyle name="Monétaire 6 3 3 9" xfId="6602" xr:uid="{00000000-0005-0000-0000-0000C2280000}"/>
    <cellStyle name="Monétaire 6 3 4" xfId="454" xr:uid="{00000000-0005-0000-0000-0000C3280000}"/>
    <cellStyle name="Monétaire 6 3 4 10" xfId="7416" xr:uid="{00000000-0005-0000-0000-0000C4280000}"/>
    <cellStyle name="Monétaire 6 3 4 11" xfId="8130" xr:uid="{00000000-0005-0000-0000-0000C5280000}"/>
    <cellStyle name="Monétaire 6 3 4 12" xfId="8844" xr:uid="{00000000-0005-0000-0000-0000C6280000}"/>
    <cellStyle name="Monétaire 6 3 4 13" xfId="9558" xr:uid="{00000000-0005-0000-0000-0000C7280000}"/>
    <cellStyle name="Monétaire 6 3 4 14" xfId="10272" xr:uid="{00000000-0005-0000-0000-0000C8280000}"/>
    <cellStyle name="Monétaire 6 3 4 15" xfId="10986" xr:uid="{00000000-0005-0000-0000-0000C9280000}"/>
    <cellStyle name="Monétaire 6 3 4 16" xfId="1052" xr:uid="{00000000-0005-0000-0000-0000CA280000}"/>
    <cellStyle name="Monétaire 6 3 4 2" xfId="1752" xr:uid="{00000000-0005-0000-0000-0000CB280000}"/>
    <cellStyle name="Monétaire 6 3 4 3" xfId="2460" xr:uid="{00000000-0005-0000-0000-0000CC280000}"/>
    <cellStyle name="Monétaire 6 3 4 4" xfId="3160" xr:uid="{00000000-0005-0000-0000-0000CD280000}"/>
    <cellStyle name="Monétaire 6 3 4 5" xfId="3860" xr:uid="{00000000-0005-0000-0000-0000CE280000}"/>
    <cellStyle name="Monétaire 6 3 4 6" xfId="4560" xr:uid="{00000000-0005-0000-0000-0000CF280000}"/>
    <cellStyle name="Monétaire 6 3 4 7" xfId="5274" xr:uid="{00000000-0005-0000-0000-0000D0280000}"/>
    <cellStyle name="Monétaire 6 3 4 8" xfId="5988" xr:uid="{00000000-0005-0000-0000-0000D1280000}"/>
    <cellStyle name="Monétaire 6 3 4 9" xfId="6702" xr:uid="{00000000-0005-0000-0000-0000D2280000}"/>
    <cellStyle name="Monétaire 6 3 5" xfId="554" xr:uid="{00000000-0005-0000-0000-0000D3280000}"/>
    <cellStyle name="Monétaire 6 3 5 10" xfId="7516" xr:uid="{00000000-0005-0000-0000-0000D4280000}"/>
    <cellStyle name="Monétaire 6 3 5 11" xfId="8230" xr:uid="{00000000-0005-0000-0000-0000D5280000}"/>
    <cellStyle name="Monétaire 6 3 5 12" xfId="8944" xr:uid="{00000000-0005-0000-0000-0000D6280000}"/>
    <cellStyle name="Monétaire 6 3 5 13" xfId="9658" xr:uid="{00000000-0005-0000-0000-0000D7280000}"/>
    <cellStyle name="Monétaire 6 3 5 14" xfId="10372" xr:uid="{00000000-0005-0000-0000-0000D8280000}"/>
    <cellStyle name="Monétaire 6 3 5 15" xfId="11086" xr:uid="{00000000-0005-0000-0000-0000D9280000}"/>
    <cellStyle name="Monétaire 6 3 5 16" xfId="1152" xr:uid="{00000000-0005-0000-0000-0000DA280000}"/>
    <cellStyle name="Monétaire 6 3 5 2" xfId="1852" xr:uid="{00000000-0005-0000-0000-0000DB280000}"/>
    <cellStyle name="Monétaire 6 3 5 3" xfId="2560" xr:uid="{00000000-0005-0000-0000-0000DC280000}"/>
    <cellStyle name="Monétaire 6 3 5 4" xfId="3260" xr:uid="{00000000-0005-0000-0000-0000DD280000}"/>
    <cellStyle name="Monétaire 6 3 5 5" xfId="3960" xr:uid="{00000000-0005-0000-0000-0000DE280000}"/>
    <cellStyle name="Monétaire 6 3 5 6" xfId="4660" xr:uid="{00000000-0005-0000-0000-0000DF280000}"/>
    <cellStyle name="Monétaire 6 3 5 7" xfId="5374" xr:uid="{00000000-0005-0000-0000-0000E0280000}"/>
    <cellStyle name="Monétaire 6 3 5 8" xfId="6088" xr:uid="{00000000-0005-0000-0000-0000E1280000}"/>
    <cellStyle name="Monétaire 6 3 5 9" xfId="6802" xr:uid="{00000000-0005-0000-0000-0000E2280000}"/>
    <cellStyle name="Monétaire 6 3 6" xfId="654" xr:uid="{00000000-0005-0000-0000-0000E3280000}"/>
    <cellStyle name="Monétaire 6 3 6 10" xfId="7616" xr:uid="{00000000-0005-0000-0000-0000E4280000}"/>
    <cellStyle name="Monétaire 6 3 6 11" xfId="8330" xr:uid="{00000000-0005-0000-0000-0000E5280000}"/>
    <cellStyle name="Monétaire 6 3 6 12" xfId="9044" xr:uid="{00000000-0005-0000-0000-0000E6280000}"/>
    <cellStyle name="Monétaire 6 3 6 13" xfId="9758" xr:uid="{00000000-0005-0000-0000-0000E7280000}"/>
    <cellStyle name="Monétaire 6 3 6 14" xfId="10472" xr:uid="{00000000-0005-0000-0000-0000E8280000}"/>
    <cellStyle name="Monétaire 6 3 6 15" xfId="11186" xr:uid="{00000000-0005-0000-0000-0000E9280000}"/>
    <cellStyle name="Monétaire 6 3 6 16" xfId="1252" xr:uid="{00000000-0005-0000-0000-0000EA280000}"/>
    <cellStyle name="Monétaire 6 3 6 2" xfId="1952" xr:uid="{00000000-0005-0000-0000-0000EB280000}"/>
    <cellStyle name="Monétaire 6 3 6 3" xfId="2660" xr:uid="{00000000-0005-0000-0000-0000EC280000}"/>
    <cellStyle name="Monétaire 6 3 6 4" xfId="3360" xr:uid="{00000000-0005-0000-0000-0000ED280000}"/>
    <cellStyle name="Monétaire 6 3 6 5" xfId="4060" xr:uid="{00000000-0005-0000-0000-0000EE280000}"/>
    <cellStyle name="Monétaire 6 3 6 6" xfId="4760" xr:uid="{00000000-0005-0000-0000-0000EF280000}"/>
    <cellStyle name="Monétaire 6 3 6 7" xfId="5474" xr:uid="{00000000-0005-0000-0000-0000F0280000}"/>
    <cellStyle name="Monétaire 6 3 6 8" xfId="6188" xr:uid="{00000000-0005-0000-0000-0000F1280000}"/>
    <cellStyle name="Monétaire 6 3 6 9" xfId="6902" xr:uid="{00000000-0005-0000-0000-0000F2280000}"/>
    <cellStyle name="Monétaire 6 3 7" xfId="178" xr:uid="{00000000-0005-0000-0000-0000F3280000}"/>
    <cellStyle name="Monétaire 6 3 7 10" xfId="7854" xr:uid="{00000000-0005-0000-0000-0000F4280000}"/>
    <cellStyle name="Monétaire 6 3 7 11" xfId="8568" xr:uid="{00000000-0005-0000-0000-0000F5280000}"/>
    <cellStyle name="Monétaire 6 3 7 12" xfId="9282" xr:uid="{00000000-0005-0000-0000-0000F6280000}"/>
    <cellStyle name="Monétaire 6 3 7 13" xfId="9996" xr:uid="{00000000-0005-0000-0000-0000F7280000}"/>
    <cellStyle name="Monétaire 6 3 7 14" xfId="10710" xr:uid="{00000000-0005-0000-0000-0000F8280000}"/>
    <cellStyle name="Monétaire 6 3 7 15" xfId="1476" xr:uid="{00000000-0005-0000-0000-0000F9280000}"/>
    <cellStyle name="Monétaire 6 3 7 2" xfId="2184" xr:uid="{00000000-0005-0000-0000-0000FA280000}"/>
    <cellStyle name="Monétaire 6 3 7 3" xfId="2884" xr:uid="{00000000-0005-0000-0000-0000FB280000}"/>
    <cellStyle name="Monétaire 6 3 7 4" xfId="3584" xr:uid="{00000000-0005-0000-0000-0000FC280000}"/>
    <cellStyle name="Monétaire 6 3 7 5" xfId="4284" xr:uid="{00000000-0005-0000-0000-0000FD280000}"/>
    <cellStyle name="Monétaire 6 3 7 6" xfId="4998" xr:uid="{00000000-0005-0000-0000-0000FE280000}"/>
    <cellStyle name="Monétaire 6 3 7 7" xfId="5712" xr:uid="{00000000-0005-0000-0000-0000FF280000}"/>
    <cellStyle name="Monétaire 6 3 7 8" xfId="6426" xr:uid="{00000000-0005-0000-0000-000000290000}"/>
    <cellStyle name="Monétaire 6 3 7 9" xfId="7140" xr:uid="{00000000-0005-0000-0000-000001290000}"/>
    <cellStyle name="Monétaire 6 3 8" xfId="1360" xr:uid="{00000000-0005-0000-0000-000002290000}"/>
    <cellStyle name="Monétaire 6 3 9" xfId="2068" xr:uid="{00000000-0005-0000-0000-000003290000}"/>
    <cellStyle name="Monétaire 6 4" xfId="34" xr:uid="{00000000-0005-0000-0000-000004290000}"/>
    <cellStyle name="Monétaire 6 4 10" xfId="2740" xr:uid="{00000000-0005-0000-0000-000005290000}"/>
    <cellStyle name="Monétaire 6 4 11" xfId="3440" xr:uid="{00000000-0005-0000-0000-000006290000}"/>
    <cellStyle name="Monétaire 6 4 12" xfId="4140" xr:uid="{00000000-0005-0000-0000-000007290000}"/>
    <cellStyle name="Monétaire 6 4 13" xfId="4854" xr:uid="{00000000-0005-0000-0000-000008290000}"/>
    <cellStyle name="Monétaire 6 4 14" xfId="5568" xr:uid="{00000000-0005-0000-0000-000009290000}"/>
    <cellStyle name="Monétaire 6 4 15" xfId="6282" xr:uid="{00000000-0005-0000-0000-00000A290000}"/>
    <cellStyle name="Monétaire 6 4 16" xfId="6996" xr:uid="{00000000-0005-0000-0000-00000B290000}"/>
    <cellStyle name="Monétaire 6 4 17" xfId="7710" xr:uid="{00000000-0005-0000-0000-00000C290000}"/>
    <cellStyle name="Monétaire 6 4 18" xfId="8424" xr:uid="{00000000-0005-0000-0000-00000D290000}"/>
    <cellStyle name="Monétaire 6 4 19" xfId="9138" xr:uid="{00000000-0005-0000-0000-00000E290000}"/>
    <cellStyle name="Monétaire 6 4 2" xfId="234" xr:uid="{00000000-0005-0000-0000-00000F290000}"/>
    <cellStyle name="Monétaire 6 4 2 10" xfId="7196" xr:uid="{00000000-0005-0000-0000-000010290000}"/>
    <cellStyle name="Monétaire 6 4 2 11" xfId="7910" xr:uid="{00000000-0005-0000-0000-000011290000}"/>
    <cellStyle name="Monétaire 6 4 2 12" xfId="8624" xr:uid="{00000000-0005-0000-0000-000012290000}"/>
    <cellStyle name="Monétaire 6 4 2 13" xfId="9338" xr:uid="{00000000-0005-0000-0000-000013290000}"/>
    <cellStyle name="Monétaire 6 4 2 14" xfId="10052" xr:uid="{00000000-0005-0000-0000-000014290000}"/>
    <cellStyle name="Monétaire 6 4 2 15" xfId="10766" xr:uid="{00000000-0005-0000-0000-000015290000}"/>
    <cellStyle name="Monétaire 6 4 2 16" xfId="832" xr:uid="{00000000-0005-0000-0000-000016290000}"/>
    <cellStyle name="Monétaire 6 4 2 2" xfId="1532" xr:uid="{00000000-0005-0000-0000-000017290000}"/>
    <cellStyle name="Monétaire 6 4 2 3" xfId="2240" xr:uid="{00000000-0005-0000-0000-000018290000}"/>
    <cellStyle name="Monétaire 6 4 2 4" xfId="2940" xr:uid="{00000000-0005-0000-0000-000019290000}"/>
    <cellStyle name="Monétaire 6 4 2 5" xfId="3640" xr:uid="{00000000-0005-0000-0000-00001A290000}"/>
    <cellStyle name="Monétaire 6 4 2 6" xfId="4340" xr:uid="{00000000-0005-0000-0000-00001B290000}"/>
    <cellStyle name="Monétaire 6 4 2 7" xfId="5054" xr:uid="{00000000-0005-0000-0000-00001C290000}"/>
    <cellStyle name="Monétaire 6 4 2 8" xfId="5768" xr:uid="{00000000-0005-0000-0000-00001D290000}"/>
    <cellStyle name="Monétaire 6 4 2 9" xfId="6482" xr:uid="{00000000-0005-0000-0000-00001E290000}"/>
    <cellStyle name="Monétaire 6 4 20" xfId="9852" xr:uid="{00000000-0005-0000-0000-00001F290000}"/>
    <cellStyle name="Monétaire 6 4 21" xfId="10566" xr:uid="{00000000-0005-0000-0000-000020290000}"/>
    <cellStyle name="Monétaire 6 4 22" xfId="748" xr:uid="{00000000-0005-0000-0000-000021290000}"/>
    <cellStyle name="Monétaire 6 4 3" xfId="326" xr:uid="{00000000-0005-0000-0000-000022290000}"/>
    <cellStyle name="Monétaire 6 4 3 10" xfId="7288" xr:uid="{00000000-0005-0000-0000-000023290000}"/>
    <cellStyle name="Monétaire 6 4 3 11" xfId="8002" xr:uid="{00000000-0005-0000-0000-000024290000}"/>
    <cellStyle name="Monétaire 6 4 3 12" xfId="8716" xr:uid="{00000000-0005-0000-0000-000025290000}"/>
    <cellStyle name="Monétaire 6 4 3 13" xfId="9430" xr:uid="{00000000-0005-0000-0000-000026290000}"/>
    <cellStyle name="Monétaire 6 4 3 14" xfId="10144" xr:uid="{00000000-0005-0000-0000-000027290000}"/>
    <cellStyle name="Monétaire 6 4 3 15" xfId="10858" xr:uid="{00000000-0005-0000-0000-000028290000}"/>
    <cellStyle name="Monétaire 6 4 3 16" xfId="924" xr:uid="{00000000-0005-0000-0000-000029290000}"/>
    <cellStyle name="Monétaire 6 4 3 2" xfId="1624" xr:uid="{00000000-0005-0000-0000-00002A290000}"/>
    <cellStyle name="Monétaire 6 4 3 3" xfId="2332" xr:uid="{00000000-0005-0000-0000-00002B290000}"/>
    <cellStyle name="Monétaire 6 4 3 4" xfId="3032" xr:uid="{00000000-0005-0000-0000-00002C290000}"/>
    <cellStyle name="Monétaire 6 4 3 5" xfId="3732" xr:uid="{00000000-0005-0000-0000-00002D290000}"/>
    <cellStyle name="Monétaire 6 4 3 6" xfId="4432" xr:uid="{00000000-0005-0000-0000-00002E290000}"/>
    <cellStyle name="Monétaire 6 4 3 7" xfId="5146" xr:uid="{00000000-0005-0000-0000-00002F290000}"/>
    <cellStyle name="Monétaire 6 4 3 8" xfId="5860" xr:uid="{00000000-0005-0000-0000-000030290000}"/>
    <cellStyle name="Monétaire 6 4 3 9" xfId="6574" xr:uid="{00000000-0005-0000-0000-000031290000}"/>
    <cellStyle name="Monétaire 6 4 4" xfId="426" xr:uid="{00000000-0005-0000-0000-000032290000}"/>
    <cellStyle name="Monétaire 6 4 4 10" xfId="7388" xr:uid="{00000000-0005-0000-0000-000033290000}"/>
    <cellStyle name="Monétaire 6 4 4 11" xfId="8102" xr:uid="{00000000-0005-0000-0000-000034290000}"/>
    <cellStyle name="Monétaire 6 4 4 12" xfId="8816" xr:uid="{00000000-0005-0000-0000-000035290000}"/>
    <cellStyle name="Monétaire 6 4 4 13" xfId="9530" xr:uid="{00000000-0005-0000-0000-000036290000}"/>
    <cellStyle name="Monétaire 6 4 4 14" xfId="10244" xr:uid="{00000000-0005-0000-0000-000037290000}"/>
    <cellStyle name="Monétaire 6 4 4 15" xfId="10958" xr:uid="{00000000-0005-0000-0000-000038290000}"/>
    <cellStyle name="Monétaire 6 4 4 16" xfId="1024" xr:uid="{00000000-0005-0000-0000-000039290000}"/>
    <cellStyle name="Monétaire 6 4 4 2" xfId="1724" xr:uid="{00000000-0005-0000-0000-00003A290000}"/>
    <cellStyle name="Monétaire 6 4 4 3" xfId="2432" xr:uid="{00000000-0005-0000-0000-00003B290000}"/>
    <cellStyle name="Monétaire 6 4 4 4" xfId="3132" xr:uid="{00000000-0005-0000-0000-00003C290000}"/>
    <cellStyle name="Monétaire 6 4 4 5" xfId="3832" xr:uid="{00000000-0005-0000-0000-00003D290000}"/>
    <cellStyle name="Monétaire 6 4 4 6" xfId="4532" xr:uid="{00000000-0005-0000-0000-00003E290000}"/>
    <cellStyle name="Monétaire 6 4 4 7" xfId="5246" xr:uid="{00000000-0005-0000-0000-00003F290000}"/>
    <cellStyle name="Monétaire 6 4 4 8" xfId="5960" xr:uid="{00000000-0005-0000-0000-000040290000}"/>
    <cellStyle name="Monétaire 6 4 4 9" xfId="6674" xr:uid="{00000000-0005-0000-0000-000041290000}"/>
    <cellStyle name="Monétaire 6 4 5" xfId="526" xr:uid="{00000000-0005-0000-0000-000042290000}"/>
    <cellStyle name="Monétaire 6 4 5 10" xfId="7488" xr:uid="{00000000-0005-0000-0000-000043290000}"/>
    <cellStyle name="Monétaire 6 4 5 11" xfId="8202" xr:uid="{00000000-0005-0000-0000-000044290000}"/>
    <cellStyle name="Monétaire 6 4 5 12" xfId="8916" xr:uid="{00000000-0005-0000-0000-000045290000}"/>
    <cellStyle name="Monétaire 6 4 5 13" xfId="9630" xr:uid="{00000000-0005-0000-0000-000046290000}"/>
    <cellStyle name="Monétaire 6 4 5 14" xfId="10344" xr:uid="{00000000-0005-0000-0000-000047290000}"/>
    <cellStyle name="Monétaire 6 4 5 15" xfId="11058" xr:uid="{00000000-0005-0000-0000-000048290000}"/>
    <cellStyle name="Monétaire 6 4 5 16" xfId="1124" xr:uid="{00000000-0005-0000-0000-000049290000}"/>
    <cellStyle name="Monétaire 6 4 5 2" xfId="1824" xr:uid="{00000000-0005-0000-0000-00004A290000}"/>
    <cellStyle name="Monétaire 6 4 5 3" xfId="2532" xr:uid="{00000000-0005-0000-0000-00004B290000}"/>
    <cellStyle name="Monétaire 6 4 5 4" xfId="3232" xr:uid="{00000000-0005-0000-0000-00004C290000}"/>
    <cellStyle name="Monétaire 6 4 5 5" xfId="3932" xr:uid="{00000000-0005-0000-0000-00004D290000}"/>
    <cellStyle name="Monétaire 6 4 5 6" xfId="4632" xr:uid="{00000000-0005-0000-0000-00004E290000}"/>
    <cellStyle name="Monétaire 6 4 5 7" xfId="5346" xr:uid="{00000000-0005-0000-0000-00004F290000}"/>
    <cellStyle name="Monétaire 6 4 5 8" xfId="6060" xr:uid="{00000000-0005-0000-0000-000050290000}"/>
    <cellStyle name="Monétaire 6 4 5 9" xfId="6774" xr:uid="{00000000-0005-0000-0000-000051290000}"/>
    <cellStyle name="Monétaire 6 4 6" xfId="626" xr:uid="{00000000-0005-0000-0000-000052290000}"/>
    <cellStyle name="Monétaire 6 4 6 10" xfId="7588" xr:uid="{00000000-0005-0000-0000-000053290000}"/>
    <cellStyle name="Monétaire 6 4 6 11" xfId="8302" xr:uid="{00000000-0005-0000-0000-000054290000}"/>
    <cellStyle name="Monétaire 6 4 6 12" xfId="9016" xr:uid="{00000000-0005-0000-0000-000055290000}"/>
    <cellStyle name="Monétaire 6 4 6 13" xfId="9730" xr:uid="{00000000-0005-0000-0000-000056290000}"/>
    <cellStyle name="Monétaire 6 4 6 14" xfId="10444" xr:uid="{00000000-0005-0000-0000-000057290000}"/>
    <cellStyle name="Monétaire 6 4 6 15" xfId="11158" xr:uid="{00000000-0005-0000-0000-000058290000}"/>
    <cellStyle name="Monétaire 6 4 6 16" xfId="1224" xr:uid="{00000000-0005-0000-0000-000059290000}"/>
    <cellStyle name="Monétaire 6 4 6 2" xfId="1924" xr:uid="{00000000-0005-0000-0000-00005A290000}"/>
    <cellStyle name="Monétaire 6 4 6 3" xfId="2632" xr:uid="{00000000-0005-0000-0000-00005B290000}"/>
    <cellStyle name="Monétaire 6 4 6 4" xfId="3332" xr:uid="{00000000-0005-0000-0000-00005C290000}"/>
    <cellStyle name="Monétaire 6 4 6 5" xfId="4032" xr:uid="{00000000-0005-0000-0000-00005D290000}"/>
    <cellStyle name="Monétaire 6 4 6 6" xfId="4732" xr:uid="{00000000-0005-0000-0000-00005E290000}"/>
    <cellStyle name="Monétaire 6 4 6 7" xfId="5446" xr:uid="{00000000-0005-0000-0000-00005F290000}"/>
    <cellStyle name="Monétaire 6 4 6 8" xfId="6160" xr:uid="{00000000-0005-0000-0000-000060290000}"/>
    <cellStyle name="Monétaire 6 4 6 9" xfId="6874" xr:uid="{00000000-0005-0000-0000-000061290000}"/>
    <cellStyle name="Monétaire 6 4 7" xfId="150" xr:uid="{00000000-0005-0000-0000-000062290000}"/>
    <cellStyle name="Monétaire 6 4 7 10" xfId="7826" xr:uid="{00000000-0005-0000-0000-000063290000}"/>
    <cellStyle name="Monétaire 6 4 7 11" xfId="8540" xr:uid="{00000000-0005-0000-0000-000064290000}"/>
    <cellStyle name="Monétaire 6 4 7 12" xfId="9254" xr:uid="{00000000-0005-0000-0000-000065290000}"/>
    <cellStyle name="Monétaire 6 4 7 13" xfId="9968" xr:uid="{00000000-0005-0000-0000-000066290000}"/>
    <cellStyle name="Monétaire 6 4 7 14" xfId="10682" xr:uid="{00000000-0005-0000-0000-000067290000}"/>
    <cellStyle name="Monétaire 6 4 7 15" xfId="1448" xr:uid="{00000000-0005-0000-0000-000068290000}"/>
    <cellStyle name="Monétaire 6 4 7 2" xfId="2156" xr:uid="{00000000-0005-0000-0000-000069290000}"/>
    <cellStyle name="Monétaire 6 4 7 3" xfId="2856" xr:uid="{00000000-0005-0000-0000-00006A290000}"/>
    <cellStyle name="Monétaire 6 4 7 4" xfId="3556" xr:uid="{00000000-0005-0000-0000-00006B290000}"/>
    <cellStyle name="Monétaire 6 4 7 5" xfId="4256" xr:uid="{00000000-0005-0000-0000-00006C290000}"/>
    <cellStyle name="Monétaire 6 4 7 6" xfId="4970" xr:uid="{00000000-0005-0000-0000-00006D290000}"/>
    <cellStyle name="Monétaire 6 4 7 7" xfId="5684" xr:uid="{00000000-0005-0000-0000-00006E290000}"/>
    <cellStyle name="Monétaire 6 4 7 8" xfId="6398" xr:uid="{00000000-0005-0000-0000-00006F290000}"/>
    <cellStyle name="Monétaire 6 4 7 9" xfId="7112" xr:uid="{00000000-0005-0000-0000-000070290000}"/>
    <cellStyle name="Monétaire 6 4 8" xfId="1332" xr:uid="{00000000-0005-0000-0000-000071290000}"/>
    <cellStyle name="Monétaire 6 4 9" xfId="2040" xr:uid="{00000000-0005-0000-0000-000072290000}"/>
    <cellStyle name="Monétaire 6 5" xfId="216" xr:uid="{00000000-0005-0000-0000-000073290000}"/>
    <cellStyle name="Monétaire 6 5 10" xfId="7178" xr:uid="{00000000-0005-0000-0000-000074290000}"/>
    <cellStyle name="Monétaire 6 5 11" xfId="7892" xr:uid="{00000000-0005-0000-0000-000075290000}"/>
    <cellStyle name="Monétaire 6 5 12" xfId="8606" xr:uid="{00000000-0005-0000-0000-000076290000}"/>
    <cellStyle name="Monétaire 6 5 13" xfId="9320" xr:uid="{00000000-0005-0000-0000-000077290000}"/>
    <cellStyle name="Monétaire 6 5 14" xfId="10034" xr:uid="{00000000-0005-0000-0000-000078290000}"/>
    <cellStyle name="Monétaire 6 5 15" xfId="10748" xr:uid="{00000000-0005-0000-0000-000079290000}"/>
    <cellStyle name="Monétaire 6 5 16" xfId="814" xr:uid="{00000000-0005-0000-0000-00007A290000}"/>
    <cellStyle name="Monétaire 6 5 2" xfId="1514" xr:uid="{00000000-0005-0000-0000-00007B290000}"/>
    <cellStyle name="Monétaire 6 5 3" xfId="2222" xr:uid="{00000000-0005-0000-0000-00007C290000}"/>
    <cellStyle name="Monétaire 6 5 4" xfId="2922" xr:uid="{00000000-0005-0000-0000-00007D290000}"/>
    <cellStyle name="Monétaire 6 5 5" xfId="3622" xr:uid="{00000000-0005-0000-0000-00007E290000}"/>
    <cellStyle name="Monétaire 6 5 6" xfId="4322" xr:uid="{00000000-0005-0000-0000-00007F290000}"/>
    <cellStyle name="Monétaire 6 5 7" xfId="5036" xr:uid="{00000000-0005-0000-0000-000080290000}"/>
    <cellStyle name="Monétaire 6 5 8" xfId="5750" xr:uid="{00000000-0005-0000-0000-000081290000}"/>
    <cellStyle name="Monétaire 6 5 9" xfId="6464" xr:uid="{00000000-0005-0000-0000-000082290000}"/>
    <cellStyle name="Monétaire 6 6" xfId="308" xr:uid="{00000000-0005-0000-0000-000083290000}"/>
    <cellStyle name="Monétaire 6 6 10" xfId="7270" xr:uid="{00000000-0005-0000-0000-000084290000}"/>
    <cellStyle name="Monétaire 6 6 11" xfId="7984" xr:uid="{00000000-0005-0000-0000-000085290000}"/>
    <cellStyle name="Monétaire 6 6 12" xfId="8698" xr:uid="{00000000-0005-0000-0000-000086290000}"/>
    <cellStyle name="Monétaire 6 6 13" xfId="9412" xr:uid="{00000000-0005-0000-0000-000087290000}"/>
    <cellStyle name="Monétaire 6 6 14" xfId="10126" xr:uid="{00000000-0005-0000-0000-000088290000}"/>
    <cellStyle name="Monétaire 6 6 15" xfId="10840" xr:uid="{00000000-0005-0000-0000-000089290000}"/>
    <cellStyle name="Monétaire 6 6 16" xfId="906" xr:uid="{00000000-0005-0000-0000-00008A290000}"/>
    <cellStyle name="Monétaire 6 6 2" xfId="1606" xr:uid="{00000000-0005-0000-0000-00008B290000}"/>
    <cellStyle name="Monétaire 6 6 3" xfId="2314" xr:uid="{00000000-0005-0000-0000-00008C290000}"/>
    <cellStyle name="Monétaire 6 6 4" xfId="3014" xr:uid="{00000000-0005-0000-0000-00008D290000}"/>
    <cellStyle name="Monétaire 6 6 5" xfId="3714" xr:uid="{00000000-0005-0000-0000-00008E290000}"/>
    <cellStyle name="Monétaire 6 6 6" xfId="4414" xr:uid="{00000000-0005-0000-0000-00008F290000}"/>
    <cellStyle name="Monétaire 6 6 7" xfId="5128" xr:uid="{00000000-0005-0000-0000-000090290000}"/>
    <cellStyle name="Monétaire 6 6 8" xfId="5842" xr:uid="{00000000-0005-0000-0000-000091290000}"/>
    <cellStyle name="Monétaire 6 6 9" xfId="6556" xr:uid="{00000000-0005-0000-0000-000092290000}"/>
    <cellStyle name="Monétaire 6 7" xfId="408" xr:uid="{00000000-0005-0000-0000-000093290000}"/>
    <cellStyle name="Monétaire 6 7 10" xfId="7370" xr:uid="{00000000-0005-0000-0000-000094290000}"/>
    <cellStyle name="Monétaire 6 7 11" xfId="8084" xr:uid="{00000000-0005-0000-0000-000095290000}"/>
    <cellStyle name="Monétaire 6 7 12" xfId="8798" xr:uid="{00000000-0005-0000-0000-000096290000}"/>
    <cellStyle name="Monétaire 6 7 13" xfId="9512" xr:uid="{00000000-0005-0000-0000-000097290000}"/>
    <cellStyle name="Monétaire 6 7 14" xfId="10226" xr:uid="{00000000-0005-0000-0000-000098290000}"/>
    <cellStyle name="Monétaire 6 7 15" xfId="10940" xr:uid="{00000000-0005-0000-0000-000099290000}"/>
    <cellStyle name="Monétaire 6 7 16" xfId="1006" xr:uid="{00000000-0005-0000-0000-00009A290000}"/>
    <cellStyle name="Monétaire 6 7 2" xfId="1706" xr:uid="{00000000-0005-0000-0000-00009B290000}"/>
    <cellStyle name="Monétaire 6 7 3" xfId="2414" xr:uid="{00000000-0005-0000-0000-00009C290000}"/>
    <cellStyle name="Monétaire 6 7 4" xfId="3114" xr:uid="{00000000-0005-0000-0000-00009D290000}"/>
    <cellStyle name="Monétaire 6 7 5" xfId="3814" xr:uid="{00000000-0005-0000-0000-00009E290000}"/>
    <cellStyle name="Monétaire 6 7 6" xfId="4514" xr:uid="{00000000-0005-0000-0000-00009F290000}"/>
    <cellStyle name="Monétaire 6 7 7" xfId="5228" xr:uid="{00000000-0005-0000-0000-0000A0290000}"/>
    <cellStyle name="Monétaire 6 7 8" xfId="5942" xr:uid="{00000000-0005-0000-0000-0000A1290000}"/>
    <cellStyle name="Monétaire 6 7 9" xfId="6656" xr:uid="{00000000-0005-0000-0000-0000A2290000}"/>
    <cellStyle name="Monétaire 6 8" xfId="508" xr:uid="{00000000-0005-0000-0000-0000A3290000}"/>
    <cellStyle name="Monétaire 6 8 10" xfId="7470" xr:uid="{00000000-0005-0000-0000-0000A4290000}"/>
    <cellStyle name="Monétaire 6 8 11" xfId="8184" xr:uid="{00000000-0005-0000-0000-0000A5290000}"/>
    <cellStyle name="Monétaire 6 8 12" xfId="8898" xr:uid="{00000000-0005-0000-0000-0000A6290000}"/>
    <cellStyle name="Monétaire 6 8 13" xfId="9612" xr:uid="{00000000-0005-0000-0000-0000A7290000}"/>
    <cellStyle name="Monétaire 6 8 14" xfId="10326" xr:uid="{00000000-0005-0000-0000-0000A8290000}"/>
    <cellStyle name="Monétaire 6 8 15" xfId="11040" xr:uid="{00000000-0005-0000-0000-0000A9290000}"/>
    <cellStyle name="Monétaire 6 8 16" xfId="1106" xr:uid="{00000000-0005-0000-0000-0000AA290000}"/>
    <cellStyle name="Monétaire 6 8 2" xfId="1806" xr:uid="{00000000-0005-0000-0000-0000AB290000}"/>
    <cellStyle name="Monétaire 6 8 3" xfId="2514" xr:uid="{00000000-0005-0000-0000-0000AC290000}"/>
    <cellStyle name="Monétaire 6 8 4" xfId="3214" xr:uid="{00000000-0005-0000-0000-0000AD290000}"/>
    <cellStyle name="Monétaire 6 8 5" xfId="3914" xr:uid="{00000000-0005-0000-0000-0000AE290000}"/>
    <cellStyle name="Monétaire 6 8 6" xfId="4614" xr:uid="{00000000-0005-0000-0000-0000AF290000}"/>
    <cellStyle name="Monétaire 6 8 7" xfId="5328" xr:uid="{00000000-0005-0000-0000-0000B0290000}"/>
    <cellStyle name="Monétaire 6 8 8" xfId="6042" xr:uid="{00000000-0005-0000-0000-0000B1290000}"/>
    <cellStyle name="Monétaire 6 8 9" xfId="6756" xr:uid="{00000000-0005-0000-0000-0000B2290000}"/>
    <cellStyle name="Monétaire 6 9" xfId="608" xr:uid="{00000000-0005-0000-0000-0000B3290000}"/>
    <cellStyle name="Monétaire 6 9 10" xfId="7570" xr:uid="{00000000-0005-0000-0000-0000B4290000}"/>
    <cellStyle name="Monétaire 6 9 11" xfId="8284" xr:uid="{00000000-0005-0000-0000-0000B5290000}"/>
    <cellStyle name="Monétaire 6 9 12" xfId="8998" xr:uid="{00000000-0005-0000-0000-0000B6290000}"/>
    <cellStyle name="Monétaire 6 9 13" xfId="9712" xr:uid="{00000000-0005-0000-0000-0000B7290000}"/>
    <cellStyle name="Monétaire 6 9 14" xfId="10426" xr:uid="{00000000-0005-0000-0000-0000B8290000}"/>
    <cellStyle name="Monétaire 6 9 15" xfId="11140" xr:uid="{00000000-0005-0000-0000-0000B9290000}"/>
    <cellStyle name="Monétaire 6 9 16" xfId="1206" xr:uid="{00000000-0005-0000-0000-0000BA290000}"/>
    <cellStyle name="Monétaire 6 9 2" xfId="1906" xr:uid="{00000000-0005-0000-0000-0000BB290000}"/>
    <cellStyle name="Monétaire 6 9 3" xfId="2614" xr:uid="{00000000-0005-0000-0000-0000BC290000}"/>
    <cellStyle name="Monétaire 6 9 4" xfId="3314" xr:uid="{00000000-0005-0000-0000-0000BD290000}"/>
    <cellStyle name="Monétaire 6 9 5" xfId="4014" xr:uid="{00000000-0005-0000-0000-0000BE290000}"/>
    <cellStyle name="Monétaire 6 9 6" xfId="4714" xr:uid="{00000000-0005-0000-0000-0000BF290000}"/>
    <cellStyle name="Monétaire 6 9 7" xfId="5428" xr:uid="{00000000-0005-0000-0000-0000C0290000}"/>
    <cellStyle name="Monétaire 6 9 8" xfId="6142" xr:uid="{00000000-0005-0000-0000-0000C1290000}"/>
    <cellStyle name="Monétaire 6 9 9" xfId="6856" xr:uid="{00000000-0005-0000-0000-0000C2290000}"/>
    <cellStyle name="Monétaire 7" xfId="20" xr:uid="{00000000-0005-0000-0000-0000C3290000}"/>
    <cellStyle name="Monétaire 7 10" xfId="1318" xr:uid="{00000000-0005-0000-0000-0000C4290000}"/>
    <cellStyle name="Monétaire 7 11" xfId="2026" xr:uid="{00000000-0005-0000-0000-0000C5290000}"/>
    <cellStyle name="Monétaire 7 12" xfId="2726" xr:uid="{00000000-0005-0000-0000-0000C6290000}"/>
    <cellStyle name="Monétaire 7 13" xfId="3426" xr:uid="{00000000-0005-0000-0000-0000C7290000}"/>
    <cellStyle name="Monétaire 7 14" xfId="4126" xr:uid="{00000000-0005-0000-0000-0000C8290000}"/>
    <cellStyle name="Monétaire 7 15" xfId="4840" xr:uid="{00000000-0005-0000-0000-0000C9290000}"/>
    <cellStyle name="Monétaire 7 16" xfId="5554" xr:uid="{00000000-0005-0000-0000-0000CA290000}"/>
    <cellStyle name="Monétaire 7 17" xfId="6268" xr:uid="{00000000-0005-0000-0000-0000CB290000}"/>
    <cellStyle name="Monétaire 7 18" xfId="6982" xr:uid="{00000000-0005-0000-0000-0000CC290000}"/>
    <cellStyle name="Monétaire 7 19" xfId="7696" xr:uid="{00000000-0005-0000-0000-0000CD290000}"/>
    <cellStyle name="Monétaire 7 2" xfId="66" xr:uid="{00000000-0005-0000-0000-0000CE290000}"/>
    <cellStyle name="Monétaire 7 2 10" xfId="2772" xr:uid="{00000000-0005-0000-0000-0000CF290000}"/>
    <cellStyle name="Monétaire 7 2 11" xfId="3472" xr:uid="{00000000-0005-0000-0000-0000D0290000}"/>
    <cellStyle name="Monétaire 7 2 12" xfId="4172" xr:uid="{00000000-0005-0000-0000-0000D1290000}"/>
    <cellStyle name="Monétaire 7 2 13" xfId="4886" xr:uid="{00000000-0005-0000-0000-0000D2290000}"/>
    <cellStyle name="Monétaire 7 2 14" xfId="5600" xr:uid="{00000000-0005-0000-0000-0000D3290000}"/>
    <cellStyle name="Monétaire 7 2 15" xfId="6314" xr:uid="{00000000-0005-0000-0000-0000D4290000}"/>
    <cellStyle name="Monétaire 7 2 16" xfId="7028" xr:uid="{00000000-0005-0000-0000-0000D5290000}"/>
    <cellStyle name="Monétaire 7 2 17" xfId="7742" xr:uid="{00000000-0005-0000-0000-0000D6290000}"/>
    <cellStyle name="Monétaire 7 2 18" xfId="8456" xr:uid="{00000000-0005-0000-0000-0000D7290000}"/>
    <cellStyle name="Monétaire 7 2 19" xfId="9170" xr:uid="{00000000-0005-0000-0000-0000D8290000}"/>
    <cellStyle name="Monétaire 7 2 2" xfId="266" xr:uid="{00000000-0005-0000-0000-0000D9290000}"/>
    <cellStyle name="Monétaire 7 2 2 10" xfId="7228" xr:uid="{00000000-0005-0000-0000-0000DA290000}"/>
    <cellStyle name="Monétaire 7 2 2 11" xfId="7942" xr:uid="{00000000-0005-0000-0000-0000DB290000}"/>
    <cellStyle name="Monétaire 7 2 2 12" xfId="8656" xr:uid="{00000000-0005-0000-0000-0000DC290000}"/>
    <cellStyle name="Monétaire 7 2 2 13" xfId="9370" xr:uid="{00000000-0005-0000-0000-0000DD290000}"/>
    <cellStyle name="Monétaire 7 2 2 14" xfId="10084" xr:uid="{00000000-0005-0000-0000-0000DE290000}"/>
    <cellStyle name="Monétaire 7 2 2 15" xfId="10798" xr:uid="{00000000-0005-0000-0000-0000DF290000}"/>
    <cellStyle name="Monétaire 7 2 2 16" xfId="864" xr:uid="{00000000-0005-0000-0000-0000E0290000}"/>
    <cellStyle name="Monétaire 7 2 2 2" xfId="1564" xr:uid="{00000000-0005-0000-0000-0000E1290000}"/>
    <cellStyle name="Monétaire 7 2 2 3" xfId="2272" xr:uid="{00000000-0005-0000-0000-0000E2290000}"/>
    <cellStyle name="Monétaire 7 2 2 4" xfId="2972" xr:uid="{00000000-0005-0000-0000-0000E3290000}"/>
    <cellStyle name="Monétaire 7 2 2 5" xfId="3672" xr:uid="{00000000-0005-0000-0000-0000E4290000}"/>
    <cellStyle name="Monétaire 7 2 2 6" xfId="4372" xr:uid="{00000000-0005-0000-0000-0000E5290000}"/>
    <cellStyle name="Monétaire 7 2 2 7" xfId="5086" xr:uid="{00000000-0005-0000-0000-0000E6290000}"/>
    <cellStyle name="Monétaire 7 2 2 8" xfId="5800" xr:uid="{00000000-0005-0000-0000-0000E7290000}"/>
    <cellStyle name="Monétaire 7 2 2 9" xfId="6514" xr:uid="{00000000-0005-0000-0000-0000E8290000}"/>
    <cellStyle name="Monétaire 7 2 20" xfId="9884" xr:uid="{00000000-0005-0000-0000-0000E9290000}"/>
    <cellStyle name="Monétaire 7 2 21" xfId="10598" xr:uid="{00000000-0005-0000-0000-0000EA290000}"/>
    <cellStyle name="Monétaire 7 2 22" xfId="780" xr:uid="{00000000-0005-0000-0000-0000EB290000}"/>
    <cellStyle name="Monétaire 7 2 3" xfId="358" xr:uid="{00000000-0005-0000-0000-0000EC290000}"/>
    <cellStyle name="Monétaire 7 2 3 10" xfId="7320" xr:uid="{00000000-0005-0000-0000-0000ED290000}"/>
    <cellStyle name="Monétaire 7 2 3 11" xfId="8034" xr:uid="{00000000-0005-0000-0000-0000EE290000}"/>
    <cellStyle name="Monétaire 7 2 3 12" xfId="8748" xr:uid="{00000000-0005-0000-0000-0000EF290000}"/>
    <cellStyle name="Monétaire 7 2 3 13" xfId="9462" xr:uid="{00000000-0005-0000-0000-0000F0290000}"/>
    <cellStyle name="Monétaire 7 2 3 14" xfId="10176" xr:uid="{00000000-0005-0000-0000-0000F1290000}"/>
    <cellStyle name="Monétaire 7 2 3 15" xfId="10890" xr:uid="{00000000-0005-0000-0000-0000F2290000}"/>
    <cellStyle name="Monétaire 7 2 3 16" xfId="956" xr:uid="{00000000-0005-0000-0000-0000F3290000}"/>
    <cellStyle name="Monétaire 7 2 3 2" xfId="1656" xr:uid="{00000000-0005-0000-0000-0000F4290000}"/>
    <cellStyle name="Monétaire 7 2 3 3" xfId="2364" xr:uid="{00000000-0005-0000-0000-0000F5290000}"/>
    <cellStyle name="Monétaire 7 2 3 4" xfId="3064" xr:uid="{00000000-0005-0000-0000-0000F6290000}"/>
    <cellStyle name="Monétaire 7 2 3 5" xfId="3764" xr:uid="{00000000-0005-0000-0000-0000F7290000}"/>
    <cellStyle name="Monétaire 7 2 3 6" xfId="4464" xr:uid="{00000000-0005-0000-0000-0000F8290000}"/>
    <cellStyle name="Monétaire 7 2 3 7" xfId="5178" xr:uid="{00000000-0005-0000-0000-0000F9290000}"/>
    <cellStyle name="Monétaire 7 2 3 8" xfId="5892" xr:uid="{00000000-0005-0000-0000-0000FA290000}"/>
    <cellStyle name="Monétaire 7 2 3 9" xfId="6606" xr:uid="{00000000-0005-0000-0000-0000FB290000}"/>
    <cellStyle name="Monétaire 7 2 4" xfId="458" xr:uid="{00000000-0005-0000-0000-0000FC290000}"/>
    <cellStyle name="Monétaire 7 2 4 10" xfId="7420" xr:uid="{00000000-0005-0000-0000-0000FD290000}"/>
    <cellStyle name="Monétaire 7 2 4 11" xfId="8134" xr:uid="{00000000-0005-0000-0000-0000FE290000}"/>
    <cellStyle name="Monétaire 7 2 4 12" xfId="8848" xr:uid="{00000000-0005-0000-0000-0000FF290000}"/>
    <cellStyle name="Monétaire 7 2 4 13" xfId="9562" xr:uid="{00000000-0005-0000-0000-0000002A0000}"/>
    <cellStyle name="Monétaire 7 2 4 14" xfId="10276" xr:uid="{00000000-0005-0000-0000-0000012A0000}"/>
    <cellStyle name="Monétaire 7 2 4 15" xfId="10990" xr:uid="{00000000-0005-0000-0000-0000022A0000}"/>
    <cellStyle name="Monétaire 7 2 4 16" xfId="1056" xr:uid="{00000000-0005-0000-0000-0000032A0000}"/>
    <cellStyle name="Monétaire 7 2 4 2" xfId="1756" xr:uid="{00000000-0005-0000-0000-0000042A0000}"/>
    <cellStyle name="Monétaire 7 2 4 3" xfId="2464" xr:uid="{00000000-0005-0000-0000-0000052A0000}"/>
    <cellStyle name="Monétaire 7 2 4 4" xfId="3164" xr:uid="{00000000-0005-0000-0000-0000062A0000}"/>
    <cellStyle name="Monétaire 7 2 4 5" xfId="3864" xr:uid="{00000000-0005-0000-0000-0000072A0000}"/>
    <cellStyle name="Monétaire 7 2 4 6" xfId="4564" xr:uid="{00000000-0005-0000-0000-0000082A0000}"/>
    <cellStyle name="Monétaire 7 2 4 7" xfId="5278" xr:uid="{00000000-0005-0000-0000-0000092A0000}"/>
    <cellStyle name="Monétaire 7 2 4 8" xfId="5992" xr:uid="{00000000-0005-0000-0000-00000A2A0000}"/>
    <cellStyle name="Monétaire 7 2 4 9" xfId="6706" xr:uid="{00000000-0005-0000-0000-00000B2A0000}"/>
    <cellStyle name="Monétaire 7 2 5" xfId="558" xr:uid="{00000000-0005-0000-0000-00000C2A0000}"/>
    <cellStyle name="Monétaire 7 2 5 10" xfId="7520" xr:uid="{00000000-0005-0000-0000-00000D2A0000}"/>
    <cellStyle name="Monétaire 7 2 5 11" xfId="8234" xr:uid="{00000000-0005-0000-0000-00000E2A0000}"/>
    <cellStyle name="Monétaire 7 2 5 12" xfId="8948" xr:uid="{00000000-0005-0000-0000-00000F2A0000}"/>
    <cellStyle name="Monétaire 7 2 5 13" xfId="9662" xr:uid="{00000000-0005-0000-0000-0000102A0000}"/>
    <cellStyle name="Monétaire 7 2 5 14" xfId="10376" xr:uid="{00000000-0005-0000-0000-0000112A0000}"/>
    <cellStyle name="Monétaire 7 2 5 15" xfId="11090" xr:uid="{00000000-0005-0000-0000-0000122A0000}"/>
    <cellStyle name="Monétaire 7 2 5 16" xfId="1156" xr:uid="{00000000-0005-0000-0000-0000132A0000}"/>
    <cellStyle name="Monétaire 7 2 5 2" xfId="1856" xr:uid="{00000000-0005-0000-0000-0000142A0000}"/>
    <cellStyle name="Monétaire 7 2 5 3" xfId="2564" xr:uid="{00000000-0005-0000-0000-0000152A0000}"/>
    <cellStyle name="Monétaire 7 2 5 4" xfId="3264" xr:uid="{00000000-0005-0000-0000-0000162A0000}"/>
    <cellStyle name="Monétaire 7 2 5 5" xfId="3964" xr:uid="{00000000-0005-0000-0000-0000172A0000}"/>
    <cellStyle name="Monétaire 7 2 5 6" xfId="4664" xr:uid="{00000000-0005-0000-0000-0000182A0000}"/>
    <cellStyle name="Monétaire 7 2 5 7" xfId="5378" xr:uid="{00000000-0005-0000-0000-0000192A0000}"/>
    <cellStyle name="Monétaire 7 2 5 8" xfId="6092" xr:uid="{00000000-0005-0000-0000-00001A2A0000}"/>
    <cellStyle name="Monétaire 7 2 5 9" xfId="6806" xr:uid="{00000000-0005-0000-0000-00001B2A0000}"/>
    <cellStyle name="Monétaire 7 2 6" xfId="658" xr:uid="{00000000-0005-0000-0000-00001C2A0000}"/>
    <cellStyle name="Monétaire 7 2 6 10" xfId="7620" xr:uid="{00000000-0005-0000-0000-00001D2A0000}"/>
    <cellStyle name="Monétaire 7 2 6 11" xfId="8334" xr:uid="{00000000-0005-0000-0000-00001E2A0000}"/>
    <cellStyle name="Monétaire 7 2 6 12" xfId="9048" xr:uid="{00000000-0005-0000-0000-00001F2A0000}"/>
    <cellStyle name="Monétaire 7 2 6 13" xfId="9762" xr:uid="{00000000-0005-0000-0000-0000202A0000}"/>
    <cellStyle name="Monétaire 7 2 6 14" xfId="10476" xr:uid="{00000000-0005-0000-0000-0000212A0000}"/>
    <cellStyle name="Monétaire 7 2 6 15" xfId="11190" xr:uid="{00000000-0005-0000-0000-0000222A0000}"/>
    <cellStyle name="Monétaire 7 2 6 16" xfId="1256" xr:uid="{00000000-0005-0000-0000-0000232A0000}"/>
    <cellStyle name="Monétaire 7 2 6 2" xfId="1956" xr:uid="{00000000-0005-0000-0000-0000242A0000}"/>
    <cellStyle name="Monétaire 7 2 6 3" xfId="2664" xr:uid="{00000000-0005-0000-0000-0000252A0000}"/>
    <cellStyle name="Monétaire 7 2 6 4" xfId="3364" xr:uid="{00000000-0005-0000-0000-0000262A0000}"/>
    <cellStyle name="Monétaire 7 2 6 5" xfId="4064" xr:uid="{00000000-0005-0000-0000-0000272A0000}"/>
    <cellStyle name="Monétaire 7 2 6 6" xfId="4764" xr:uid="{00000000-0005-0000-0000-0000282A0000}"/>
    <cellStyle name="Monétaire 7 2 6 7" xfId="5478" xr:uid="{00000000-0005-0000-0000-0000292A0000}"/>
    <cellStyle name="Monétaire 7 2 6 8" xfId="6192" xr:uid="{00000000-0005-0000-0000-00002A2A0000}"/>
    <cellStyle name="Monétaire 7 2 6 9" xfId="6906" xr:uid="{00000000-0005-0000-0000-00002B2A0000}"/>
    <cellStyle name="Monétaire 7 2 7" xfId="182" xr:uid="{00000000-0005-0000-0000-00002C2A0000}"/>
    <cellStyle name="Monétaire 7 2 7 10" xfId="7858" xr:uid="{00000000-0005-0000-0000-00002D2A0000}"/>
    <cellStyle name="Monétaire 7 2 7 11" xfId="8572" xr:uid="{00000000-0005-0000-0000-00002E2A0000}"/>
    <cellStyle name="Monétaire 7 2 7 12" xfId="9286" xr:uid="{00000000-0005-0000-0000-00002F2A0000}"/>
    <cellStyle name="Monétaire 7 2 7 13" xfId="10000" xr:uid="{00000000-0005-0000-0000-0000302A0000}"/>
    <cellStyle name="Monétaire 7 2 7 14" xfId="10714" xr:uid="{00000000-0005-0000-0000-0000312A0000}"/>
    <cellStyle name="Monétaire 7 2 7 15" xfId="1480" xr:uid="{00000000-0005-0000-0000-0000322A0000}"/>
    <cellStyle name="Monétaire 7 2 7 2" xfId="2188" xr:uid="{00000000-0005-0000-0000-0000332A0000}"/>
    <cellStyle name="Monétaire 7 2 7 3" xfId="2888" xr:uid="{00000000-0005-0000-0000-0000342A0000}"/>
    <cellStyle name="Monétaire 7 2 7 4" xfId="3588" xr:uid="{00000000-0005-0000-0000-0000352A0000}"/>
    <cellStyle name="Monétaire 7 2 7 5" xfId="4288" xr:uid="{00000000-0005-0000-0000-0000362A0000}"/>
    <cellStyle name="Monétaire 7 2 7 6" xfId="5002" xr:uid="{00000000-0005-0000-0000-0000372A0000}"/>
    <cellStyle name="Monétaire 7 2 7 7" xfId="5716" xr:uid="{00000000-0005-0000-0000-0000382A0000}"/>
    <cellStyle name="Monétaire 7 2 7 8" xfId="6430" xr:uid="{00000000-0005-0000-0000-0000392A0000}"/>
    <cellStyle name="Monétaire 7 2 7 9" xfId="7144" xr:uid="{00000000-0005-0000-0000-00003A2A0000}"/>
    <cellStyle name="Monétaire 7 2 8" xfId="1364" xr:uid="{00000000-0005-0000-0000-00003B2A0000}"/>
    <cellStyle name="Monétaire 7 2 9" xfId="2072" xr:uid="{00000000-0005-0000-0000-00003C2A0000}"/>
    <cellStyle name="Monétaire 7 20" xfId="8410" xr:uid="{00000000-0005-0000-0000-00003D2A0000}"/>
    <cellStyle name="Monétaire 7 21" xfId="9124" xr:uid="{00000000-0005-0000-0000-00003E2A0000}"/>
    <cellStyle name="Monétaire 7 22" xfId="9838" xr:uid="{00000000-0005-0000-0000-00003F2A0000}"/>
    <cellStyle name="Monétaire 7 23" xfId="10552" xr:uid="{00000000-0005-0000-0000-0000402A0000}"/>
    <cellStyle name="Monétaire 7 24" xfId="734" xr:uid="{00000000-0005-0000-0000-0000412A0000}"/>
    <cellStyle name="Monétaire 7 3" xfId="41" xr:uid="{00000000-0005-0000-0000-0000422A0000}"/>
    <cellStyle name="Monétaire 7 3 10" xfId="2747" xr:uid="{00000000-0005-0000-0000-0000432A0000}"/>
    <cellStyle name="Monétaire 7 3 11" xfId="3447" xr:uid="{00000000-0005-0000-0000-0000442A0000}"/>
    <cellStyle name="Monétaire 7 3 12" xfId="4147" xr:uid="{00000000-0005-0000-0000-0000452A0000}"/>
    <cellStyle name="Monétaire 7 3 13" xfId="4861" xr:uid="{00000000-0005-0000-0000-0000462A0000}"/>
    <cellStyle name="Monétaire 7 3 14" xfId="5575" xr:uid="{00000000-0005-0000-0000-0000472A0000}"/>
    <cellStyle name="Monétaire 7 3 15" xfId="6289" xr:uid="{00000000-0005-0000-0000-0000482A0000}"/>
    <cellStyle name="Monétaire 7 3 16" xfId="7003" xr:uid="{00000000-0005-0000-0000-0000492A0000}"/>
    <cellStyle name="Monétaire 7 3 17" xfId="7717" xr:uid="{00000000-0005-0000-0000-00004A2A0000}"/>
    <cellStyle name="Monétaire 7 3 18" xfId="8431" xr:uid="{00000000-0005-0000-0000-00004B2A0000}"/>
    <cellStyle name="Monétaire 7 3 19" xfId="9145" xr:uid="{00000000-0005-0000-0000-00004C2A0000}"/>
    <cellStyle name="Monétaire 7 3 2" xfId="241" xr:uid="{00000000-0005-0000-0000-00004D2A0000}"/>
    <cellStyle name="Monétaire 7 3 2 10" xfId="7203" xr:uid="{00000000-0005-0000-0000-00004E2A0000}"/>
    <cellStyle name="Monétaire 7 3 2 11" xfId="7917" xr:uid="{00000000-0005-0000-0000-00004F2A0000}"/>
    <cellStyle name="Monétaire 7 3 2 12" xfId="8631" xr:uid="{00000000-0005-0000-0000-0000502A0000}"/>
    <cellStyle name="Monétaire 7 3 2 13" xfId="9345" xr:uid="{00000000-0005-0000-0000-0000512A0000}"/>
    <cellStyle name="Monétaire 7 3 2 14" xfId="10059" xr:uid="{00000000-0005-0000-0000-0000522A0000}"/>
    <cellStyle name="Monétaire 7 3 2 15" xfId="10773" xr:uid="{00000000-0005-0000-0000-0000532A0000}"/>
    <cellStyle name="Monétaire 7 3 2 16" xfId="839" xr:uid="{00000000-0005-0000-0000-0000542A0000}"/>
    <cellStyle name="Monétaire 7 3 2 2" xfId="1539" xr:uid="{00000000-0005-0000-0000-0000552A0000}"/>
    <cellStyle name="Monétaire 7 3 2 3" xfId="2247" xr:uid="{00000000-0005-0000-0000-0000562A0000}"/>
    <cellStyle name="Monétaire 7 3 2 4" xfId="2947" xr:uid="{00000000-0005-0000-0000-0000572A0000}"/>
    <cellStyle name="Monétaire 7 3 2 5" xfId="3647" xr:uid="{00000000-0005-0000-0000-0000582A0000}"/>
    <cellStyle name="Monétaire 7 3 2 6" xfId="4347" xr:uid="{00000000-0005-0000-0000-0000592A0000}"/>
    <cellStyle name="Monétaire 7 3 2 7" xfId="5061" xr:uid="{00000000-0005-0000-0000-00005A2A0000}"/>
    <cellStyle name="Monétaire 7 3 2 8" xfId="5775" xr:uid="{00000000-0005-0000-0000-00005B2A0000}"/>
    <cellStyle name="Monétaire 7 3 2 9" xfId="6489" xr:uid="{00000000-0005-0000-0000-00005C2A0000}"/>
    <cellStyle name="Monétaire 7 3 20" xfId="9859" xr:uid="{00000000-0005-0000-0000-00005D2A0000}"/>
    <cellStyle name="Monétaire 7 3 21" xfId="10573" xr:uid="{00000000-0005-0000-0000-00005E2A0000}"/>
    <cellStyle name="Monétaire 7 3 22" xfId="755" xr:uid="{00000000-0005-0000-0000-00005F2A0000}"/>
    <cellStyle name="Monétaire 7 3 3" xfId="333" xr:uid="{00000000-0005-0000-0000-0000602A0000}"/>
    <cellStyle name="Monétaire 7 3 3 10" xfId="7295" xr:uid="{00000000-0005-0000-0000-0000612A0000}"/>
    <cellStyle name="Monétaire 7 3 3 11" xfId="8009" xr:uid="{00000000-0005-0000-0000-0000622A0000}"/>
    <cellStyle name="Monétaire 7 3 3 12" xfId="8723" xr:uid="{00000000-0005-0000-0000-0000632A0000}"/>
    <cellStyle name="Monétaire 7 3 3 13" xfId="9437" xr:uid="{00000000-0005-0000-0000-0000642A0000}"/>
    <cellStyle name="Monétaire 7 3 3 14" xfId="10151" xr:uid="{00000000-0005-0000-0000-0000652A0000}"/>
    <cellStyle name="Monétaire 7 3 3 15" xfId="10865" xr:uid="{00000000-0005-0000-0000-0000662A0000}"/>
    <cellStyle name="Monétaire 7 3 3 16" xfId="931" xr:uid="{00000000-0005-0000-0000-0000672A0000}"/>
    <cellStyle name="Monétaire 7 3 3 2" xfId="1631" xr:uid="{00000000-0005-0000-0000-0000682A0000}"/>
    <cellStyle name="Monétaire 7 3 3 3" xfId="2339" xr:uid="{00000000-0005-0000-0000-0000692A0000}"/>
    <cellStyle name="Monétaire 7 3 3 4" xfId="3039" xr:uid="{00000000-0005-0000-0000-00006A2A0000}"/>
    <cellStyle name="Monétaire 7 3 3 5" xfId="3739" xr:uid="{00000000-0005-0000-0000-00006B2A0000}"/>
    <cellStyle name="Monétaire 7 3 3 6" xfId="4439" xr:uid="{00000000-0005-0000-0000-00006C2A0000}"/>
    <cellStyle name="Monétaire 7 3 3 7" xfId="5153" xr:uid="{00000000-0005-0000-0000-00006D2A0000}"/>
    <cellStyle name="Monétaire 7 3 3 8" xfId="5867" xr:uid="{00000000-0005-0000-0000-00006E2A0000}"/>
    <cellStyle name="Monétaire 7 3 3 9" xfId="6581" xr:uid="{00000000-0005-0000-0000-00006F2A0000}"/>
    <cellStyle name="Monétaire 7 3 4" xfId="433" xr:uid="{00000000-0005-0000-0000-0000702A0000}"/>
    <cellStyle name="Monétaire 7 3 4 10" xfId="7395" xr:uid="{00000000-0005-0000-0000-0000712A0000}"/>
    <cellStyle name="Monétaire 7 3 4 11" xfId="8109" xr:uid="{00000000-0005-0000-0000-0000722A0000}"/>
    <cellStyle name="Monétaire 7 3 4 12" xfId="8823" xr:uid="{00000000-0005-0000-0000-0000732A0000}"/>
    <cellStyle name="Monétaire 7 3 4 13" xfId="9537" xr:uid="{00000000-0005-0000-0000-0000742A0000}"/>
    <cellStyle name="Monétaire 7 3 4 14" xfId="10251" xr:uid="{00000000-0005-0000-0000-0000752A0000}"/>
    <cellStyle name="Monétaire 7 3 4 15" xfId="10965" xr:uid="{00000000-0005-0000-0000-0000762A0000}"/>
    <cellStyle name="Monétaire 7 3 4 16" xfId="1031" xr:uid="{00000000-0005-0000-0000-0000772A0000}"/>
    <cellStyle name="Monétaire 7 3 4 2" xfId="1731" xr:uid="{00000000-0005-0000-0000-0000782A0000}"/>
    <cellStyle name="Monétaire 7 3 4 3" xfId="2439" xr:uid="{00000000-0005-0000-0000-0000792A0000}"/>
    <cellStyle name="Monétaire 7 3 4 4" xfId="3139" xr:uid="{00000000-0005-0000-0000-00007A2A0000}"/>
    <cellStyle name="Monétaire 7 3 4 5" xfId="3839" xr:uid="{00000000-0005-0000-0000-00007B2A0000}"/>
    <cellStyle name="Monétaire 7 3 4 6" xfId="4539" xr:uid="{00000000-0005-0000-0000-00007C2A0000}"/>
    <cellStyle name="Monétaire 7 3 4 7" xfId="5253" xr:uid="{00000000-0005-0000-0000-00007D2A0000}"/>
    <cellStyle name="Monétaire 7 3 4 8" xfId="5967" xr:uid="{00000000-0005-0000-0000-00007E2A0000}"/>
    <cellStyle name="Monétaire 7 3 4 9" xfId="6681" xr:uid="{00000000-0005-0000-0000-00007F2A0000}"/>
    <cellStyle name="Monétaire 7 3 5" xfId="533" xr:uid="{00000000-0005-0000-0000-0000802A0000}"/>
    <cellStyle name="Monétaire 7 3 5 10" xfId="7495" xr:uid="{00000000-0005-0000-0000-0000812A0000}"/>
    <cellStyle name="Monétaire 7 3 5 11" xfId="8209" xr:uid="{00000000-0005-0000-0000-0000822A0000}"/>
    <cellStyle name="Monétaire 7 3 5 12" xfId="8923" xr:uid="{00000000-0005-0000-0000-0000832A0000}"/>
    <cellStyle name="Monétaire 7 3 5 13" xfId="9637" xr:uid="{00000000-0005-0000-0000-0000842A0000}"/>
    <cellStyle name="Monétaire 7 3 5 14" xfId="10351" xr:uid="{00000000-0005-0000-0000-0000852A0000}"/>
    <cellStyle name="Monétaire 7 3 5 15" xfId="11065" xr:uid="{00000000-0005-0000-0000-0000862A0000}"/>
    <cellStyle name="Monétaire 7 3 5 16" xfId="1131" xr:uid="{00000000-0005-0000-0000-0000872A0000}"/>
    <cellStyle name="Monétaire 7 3 5 2" xfId="1831" xr:uid="{00000000-0005-0000-0000-0000882A0000}"/>
    <cellStyle name="Monétaire 7 3 5 3" xfId="2539" xr:uid="{00000000-0005-0000-0000-0000892A0000}"/>
    <cellStyle name="Monétaire 7 3 5 4" xfId="3239" xr:uid="{00000000-0005-0000-0000-00008A2A0000}"/>
    <cellStyle name="Monétaire 7 3 5 5" xfId="3939" xr:uid="{00000000-0005-0000-0000-00008B2A0000}"/>
    <cellStyle name="Monétaire 7 3 5 6" xfId="4639" xr:uid="{00000000-0005-0000-0000-00008C2A0000}"/>
    <cellStyle name="Monétaire 7 3 5 7" xfId="5353" xr:uid="{00000000-0005-0000-0000-00008D2A0000}"/>
    <cellStyle name="Monétaire 7 3 5 8" xfId="6067" xr:uid="{00000000-0005-0000-0000-00008E2A0000}"/>
    <cellStyle name="Monétaire 7 3 5 9" xfId="6781" xr:uid="{00000000-0005-0000-0000-00008F2A0000}"/>
    <cellStyle name="Monétaire 7 3 6" xfId="633" xr:uid="{00000000-0005-0000-0000-0000902A0000}"/>
    <cellStyle name="Monétaire 7 3 6 10" xfId="7595" xr:uid="{00000000-0005-0000-0000-0000912A0000}"/>
    <cellStyle name="Monétaire 7 3 6 11" xfId="8309" xr:uid="{00000000-0005-0000-0000-0000922A0000}"/>
    <cellStyle name="Monétaire 7 3 6 12" xfId="9023" xr:uid="{00000000-0005-0000-0000-0000932A0000}"/>
    <cellStyle name="Monétaire 7 3 6 13" xfId="9737" xr:uid="{00000000-0005-0000-0000-0000942A0000}"/>
    <cellStyle name="Monétaire 7 3 6 14" xfId="10451" xr:uid="{00000000-0005-0000-0000-0000952A0000}"/>
    <cellStyle name="Monétaire 7 3 6 15" xfId="11165" xr:uid="{00000000-0005-0000-0000-0000962A0000}"/>
    <cellStyle name="Monétaire 7 3 6 16" xfId="1231" xr:uid="{00000000-0005-0000-0000-0000972A0000}"/>
    <cellStyle name="Monétaire 7 3 6 2" xfId="1931" xr:uid="{00000000-0005-0000-0000-0000982A0000}"/>
    <cellStyle name="Monétaire 7 3 6 3" xfId="2639" xr:uid="{00000000-0005-0000-0000-0000992A0000}"/>
    <cellStyle name="Monétaire 7 3 6 4" xfId="3339" xr:uid="{00000000-0005-0000-0000-00009A2A0000}"/>
    <cellStyle name="Monétaire 7 3 6 5" xfId="4039" xr:uid="{00000000-0005-0000-0000-00009B2A0000}"/>
    <cellStyle name="Monétaire 7 3 6 6" xfId="4739" xr:uid="{00000000-0005-0000-0000-00009C2A0000}"/>
    <cellStyle name="Monétaire 7 3 6 7" xfId="5453" xr:uid="{00000000-0005-0000-0000-00009D2A0000}"/>
    <cellStyle name="Monétaire 7 3 6 8" xfId="6167" xr:uid="{00000000-0005-0000-0000-00009E2A0000}"/>
    <cellStyle name="Monétaire 7 3 6 9" xfId="6881" xr:uid="{00000000-0005-0000-0000-00009F2A0000}"/>
    <cellStyle name="Monétaire 7 3 7" xfId="157" xr:uid="{00000000-0005-0000-0000-0000A02A0000}"/>
    <cellStyle name="Monétaire 7 3 7 10" xfId="7833" xr:uid="{00000000-0005-0000-0000-0000A12A0000}"/>
    <cellStyle name="Monétaire 7 3 7 11" xfId="8547" xr:uid="{00000000-0005-0000-0000-0000A22A0000}"/>
    <cellStyle name="Monétaire 7 3 7 12" xfId="9261" xr:uid="{00000000-0005-0000-0000-0000A32A0000}"/>
    <cellStyle name="Monétaire 7 3 7 13" xfId="9975" xr:uid="{00000000-0005-0000-0000-0000A42A0000}"/>
    <cellStyle name="Monétaire 7 3 7 14" xfId="10689" xr:uid="{00000000-0005-0000-0000-0000A52A0000}"/>
    <cellStyle name="Monétaire 7 3 7 15" xfId="1455" xr:uid="{00000000-0005-0000-0000-0000A62A0000}"/>
    <cellStyle name="Monétaire 7 3 7 2" xfId="2163" xr:uid="{00000000-0005-0000-0000-0000A72A0000}"/>
    <cellStyle name="Monétaire 7 3 7 3" xfId="2863" xr:uid="{00000000-0005-0000-0000-0000A82A0000}"/>
    <cellStyle name="Monétaire 7 3 7 4" xfId="3563" xr:uid="{00000000-0005-0000-0000-0000A92A0000}"/>
    <cellStyle name="Monétaire 7 3 7 5" xfId="4263" xr:uid="{00000000-0005-0000-0000-0000AA2A0000}"/>
    <cellStyle name="Monétaire 7 3 7 6" xfId="4977" xr:uid="{00000000-0005-0000-0000-0000AB2A0000}"/>
    <cellStyle name="Monétaire 7 3 7 7" xfId="5691" xr:uid="{00000000-0005-0000-0000-0000AC2A0000}"/>
    <cellStyle name="Monétaire 7 3 7 8" xfId="6405" xr:uid="{00000000-0005-0000-0000-0000AD2A0000}"/>
    <cellStyle name="Monétaire 7 3 7 9" xfId="7119" xr:uid="{00000000-0005-0000-0000-0000AE2A0000}"/>
    <cellStyle name="Monétaire 7 3 8" xfId="1339" xr:uid="{00000000-0005-0000-0000-0000AF2A0000}"/>
    <cellStyle name="Monétaire 7 3 9" xfId="2047" xr:uid="{00000000-0005-0000-0000-0000B02A0000}"/>
    <cellStyle name="Monétaire 7 4" xfId="220" xr:uid="{00000000-0005-0000-0000-0000B12A0000}"/>
    <cellStyle name="Monétaire 7 4 10" xfId="7182" xr:uid="{00000000-0005-0000-0000-0000B22A0000}"/>
    <cellStyle name="Monétaire 7 4 11" xfId="7896" xr:uid="{00000000-0005-0000-0000-0000B32A0000}"/>
    <cellStyle name="Monétaire 7 4 12" xfId="8610" xr:uid="{00000000-0005-0000-0000-0000B42A0000}"/>
    <cellStyle name="Monétaire 7 4 13" xfId="9324" xr:uid="{00000000-0005-0000-0000-0000B52A0000}"/>
    <cellStyle name="Monétaire 7 4 14" xfId="10038" xr:uid="{00000000-0005-0000-0000-0000B62A0000}"/>
    <cellStyle name="Monétaire 7 4 15" xfId="10752" xr:uid="{00000000-0005-0000-0000-0000B72A0000}"/>
    <cellStyle name="Monétaire 7 4 16" xfId="818" xr:uid="{00000000-0005-0000-0000-0000B82A0000}"/>
    <cellStyle name="Monétaire 7 4 2" xfId="1518" xr:uid="{00000000-0005-0000-0000-0000B92A0000}"/>
    <cellStyle name="Monétaire 7 4 3" xfId="2226" xr:uid="{00000000-0005-0000-0000-0000BA2A0000}"/>
    <cellStyle name="Monétaire 7 4 4" xfId="2926" xr:uid="{00000000-0005-0000-0000-0000BB2A0000}"/>
    <cellStyle name="Monétaire 7 4 5" xfId="3626" xr:uid="{00000000-0005-0000-0000-0000BC2A0000}"/>
    <cellStyle name="Monétaire 7 4 6" xfId="4326" xr:uid="{00000000-0005-0000-0000-0000BD2A0000}"/>
    <cellStyle name="Monétaire 7 4 7" xfId="5040" xr:uid="{00000000-0005-0000-0000-0000BE2A0000}"/>
    <cellStyle name="Monétaire 7 4 8" xfId="5754" xr:uid="{00000000-0005-0000-0000-0000BF2A0000}"/>
    <cellStyle name="Monétaire 7 4 9" xfId="6468" xr:uid="{00000000-0005-0000-0000-0000C02A0000}"/>
    <cellStyle name="Monétaire 7 5" xfId="312" xr:uid="{00000000-0005-0000-0000-0000C12A0000}"/>
    <cellStyle name="Monétaire 7 5 10" xfId="7274" xr:uid="{00000000-0005-0000-0000-0000C22A0000}"/>
    <cellStyle name="Monétaire 7 5 11" xfId="7988" xr:uid="{00000000-0005-0000-0000-0000C32A0000}"/>
    <cellStyle name="Monétaire 7 5 12" xfId="8702" xr:uid="{00000000-0005-0000-0000-0000C42A0000}"/>
    <cellStyle name="Monétaire 7 5 13" xfId="9416" xr:uid="{00000000-0005-0000-0000-0000C52A0000}"/>
    <cellStyle name="Monétaire 7 5 14" xfId="10130" xr:uid="{00000000-0005-0000-0000-0000C62A0000}"/>
    <cellStyle name="Monétaire 7 5 15" xfId="10844" xr:uid="{00000000-0005-0000-0000-0000C72A0000}"/>
    <cellStyle name="Monétaire 7 5 16" xfId="910" xr:uid="{00000000-0005-0000-0000-0000C82A0000}"/>
    <cellStyle name="Monétaire 7 5 2" xfId="1610" xr:uid="{00000000-0005-0000-0000-0000C92A0000}"/>
    <cellStyle name="Monétaire 7 5 3" xfId="2318" xr:uid="{00000000-0005-0000-0000-0000CA2A0000}"/>
    <cellStyle name="Monétaire 7 5 4" xfId="3018" xr:uid="{00000000-0005-0000-0000-0000CB2A0000}"/>
    <cellStyle name="Monétaire 7 5 5" xfId="3718" xr:uid="{00000000-0005-0000-0000-0000CC2A0000}"/>
    <cellStyle name="Monétaire 7 5 6" xfId="4418" xr:uid="{00000000-0005-0000-0000-0000CD2A0000}"/>
    <cellStyle name="Monétaire 7 5 7" xfId="5132" xr:uid="{00000000-0005-0000-0000-0000CE2A0000}"/>
    <cellStyle name="Monétaire 7 5 8" xfId="5846" xr:uid="{00000000-0005-0000-0000-0000CF2A0000}"/>
    <cellStyle name="Monétaire 7 5 9" xfId="6560" xr:uid="{00000000-0005-0000-0000-0000D02A0000}"/>
    <cellStyle name="Monétaire 7 6" xfId="412" xr:uid="{00000000-0005-0000-0000-0000D12A0000}"/>
    <cellStyle name="Monétaire 7 6 10" xfId="7374" xr:uid="{00000000-0005-0000-0000-0000D22A0000}"/>
    <cellStyle name="Monétaire 7 6 11" xfId="8088" xr:uid="{00000000-0005-0000-0000-0000D32A0000}"/>
    <cellStyle name="Monétaire 7 6 12" xfId="8802" xr:uid="{00000000-0005-0000-0000-0000D42A0000}"/>
    <cellStyle name="Monétaire 7 6 13" xfId="9516" xr:uid="{00000000-0005-0000-0000-0000D52A0000}"/>
    <cellStyle name="Monétaire 7 6 14" xfId="10230" xr:uid="{00000000-0005-0000-0000-0000D62A0000}"/>
    <cellStyle name="Monétaire 7 6 15" xfId="10944" xr:uid="{00000000-0005-0000-0000-0000D72A0000}"/>
    <cellStyle name="Monétaire 7 6 16" xfId="1010" xr:uid="{00000000-0005-0000-0000-0000D82A0000}"/>
    <cellStyle name="Monétaire 7 6 2" xfId="1710" xr:uid="{00000000-0005-0000-0000-0000D92A0000}"/>
    <cellStyle name="Monétaire 7 6 3" xfId="2418" xr:uid="{00000000-0005-0000-0000-0000DA2A0000}"/>
    <cellStyle name="Monétaire 7 6 4" xfId="3118" xr:uid="{00000000-0005-0000-0000-0000DB2A0000}"/>
    <cellStyle name="Monétaire 7 6 5" xfId="3818" xr:uid="{00000000-0005-0000-0000-0000DC2A0000}"/>
    <cellStyle name="Monétaire 7 6 6" xfId="4518" xr:uid="{00000000-0005-0000-0000-0000DD2A0000}"/>
    <cellStyle name="Monétaire 7 6 7" xfId="5232" xr:uid="{00000000-0005-0000-0000-0000DE2A0000}"/>
    <cellStyle name="Monétaire 7 6 8" xfId="5946" xr:uid="{00000000-0005-0000-0000-0000DF2A0000}"/>
    <cellStyle name="Monétaire 7 6 9" xfId="6660" xr:uid="{00000000-0005-0000-0000-0000E02A0000}"/>
    <cellStyle name="Monétaire 7 7" xfId="512" xr:uid="{00000000-0005-0000-0000-0000E12A0000}"/>
    <cellStyle name="Monétaire 7 7 10" xfId="7474" xr:uid="{00000000-0005-0000-0000-0000E22A0000}"/>
    <cellStyle name="Monétaire 7 7 11" xfId="8188" xr:uid="{00000000-0005-0000-0000-0000E32A0000}"/>
    <cellStyle name="Monétaire 7 7 12" xfId="8902" xr:uid="{00000000-0005-0000-0000-0000E42A0000}"/>
    <cellStyle name="Monétaire 7 7 13" xfId="9616" xr:uid="{00000000-0005-0000-0000-0000E52A0000}"/>
    <cellStyle name="Monétaire 7 7 14" xfId="10330" xr:uid="{00000000-0005-0000-0000-0000E62A0000}"/>
    <cellStyle name="Monétaire 7 7 15" xfId="11044" xr:uid="{00000000-0005-0000-0000-0000E72A0000}"/>
    <cellStyle name="Monétaire 7 7 16" xfId="1110" xr:uid="{00000000-0005-0000-0000-0000E82A0000}"/>
    <cellStyle name="Monétaire 7 7 2" xfId="1810" xr:uid="{00000000-0005-0000-0000-0000E92A0000}"/>
    <cellStyle name="Monétaire 7 7 3" xfId="2518" xr:uid="{00000000-0005-0000-0000-0000EA2A0000}"/>
    <cellStyle name="Monétaire 7 7 4" xfId="3218" xr:uid="{00000000-0005-0000-0000-0000EB2A0000}"/>
    <cellStyle name="Monétaire 7 7 5" xfId="3918" xr:uid="{00000000-0005-0000-0000-0000EC2A0000}"/>
    <cellStyle name="Monétaire 7 7 6" xfId="4618" xr:uid="{00000000-0005-0000-0000-0000ED2A0000}"/>
    <cellStyle name="Monétaire 7 7 7" xfId="5332" xr:uid="{00000000-0005-0000-0000-0000EE2A0000}"/>
    <cellStyle name="Monétaire 7 7 8" xfId="6046" xr:uid="{00000000-0005-0000-0000-0000EF2A0000}"/>
    <cellStyle name="Monétaire 7 7 9" xfId="6760" xr:uid="{00000000-0005-0000-0000-0000F02A0000}"/>
    <cellStyle name="Monétaire 7 8" xfId="612" xr:uid="{00000000-0005-0000-0000-0000F12A0000}"/>
    <cellStyle name="Monétaire 7 8 10" xfId="7574" xr:uid="{00000000-0005-0000-0000-0000F22A0000}"/>
    <cellStyle name="Monétaire 7 8 11" xfId="8288" xr:uid="{00000000-0005-0000-0000-0000F32A0000}"/>
    <cellStyle name="Monétaire 7 8 12" xfId="9002" xr:uid="{00000000-0005-0000-0000-0000F42A0000}"/>
    <cellStyle name="Monétaire 7 8 13" xfId="9716" xr:uid="{00000000-0005-0000-0000-0000F52A0000}"/>
    <cellStyle name="Monétaire 7 8 14" xfId="10430" xr:uid="{00000000-0005-0000-0000-0000F62A0000}"/>
    <cellStyle name="Monétaire 7 8 15" xfId="11144" xr:uid="{00000000-0005-0000-0000-0000F72A0000}"/>
    <cellStyle name="Monétaire 7 8 16" xfId="1210" xr:uid="{00000000-0005-0000-0000-0000F82A0000}"/>
    <cellStyle name="Monétaire 7 8 2" xfId="1910" xr:uid="{00000000-0005-0000-0000-0000F92A0000}"/>
    <cellStyle name="Monétaire 7 8 3" xfId="2618" xr:uid="{00000000-0005-0000-0000-0000FA2A0000}"/>
    <cellStyle name="Monétaire 7 8 4" xfId="3318" xr:uid="{00000000-0005-0000-0000-0000FB2A0000}"/>
    <cellStyle name="Monétaire 7 8 5" xfId="4018" xr:uid="{00000000-0005-0000-0000-0000FC2A0000}"/>
    <cellStyle name="Monétaire 7 8 6" xfId="4718" xr:uid="{00000000-0005-0000-0000-0000FD2A0000}"/>
    <cellStyle name="Monétaire 7 8 7" xfId="5432" xr:uid="{00000000-0005-0000-0000-0000FE2A0000}"/>
    <cellStyle name="Monétaire 7 8 8" xfId="6146" xr:uid="{00000000-0005-0000-0000-0000FF2A0000}"/>
    <cellStyle name="Monétaire 7 8 9" xfId="6860" xr:uid="{00000000-0005-0000-0000-0000002B0000}"/>
    <cellStyle name="Monétaire 7 9" xfId="136" xr:uid="{00000000-0005-0000-0000-0000012B0000}"/>
    <cellStyle name="Monétaire 7 9 10" xfId="7812" xr:uid="{00000000-0005-0000-0000-0000022B0000}"/>
    <cellStyle name="Monétaire 7 9 11" xfId="8526" xr:uid="{00000000-0005-0000-0000-0000032B0000}"/>
    <cellStyle name="Monétaire 7 9 12" xfId="9240" xr:uid="{00000000-0005-0000-0000-0000042B0000}"/>
    <cellStyle name="Monétaire 7 9 13" xfId="9954" xr:uid="{00000000-0005-0000-0000-0000052B0000}"/>
    <cellStyle name="Monétaire 7 9 14" xfId="10668" xr:uid="{00000000-0005-0000-0000-0000062B0000}"/>
    <cellStyle name="Monétaire 7 9 15" xfId="1434" xr:uid="{00000000-0005-0000-0000-0000072B0000}"/>
    <cellStyle name="Monétaire 7 9 2" xfId="2142" xr:uid="{00000000-0005-0000-0000-0000082B0000}"/>
    <cellStyle name="Monétaire 7 9 3" xfId="2842" xr:uid="{00000000-0005-0000-0000-0000092B0000}"/>
    <cellStyle name="Monétaire 7 9 4" xfId="3542" xr:uid="{00000000-0005-0000-0000-00000A2B0000}"/>
    <cellStyle name="Monétaire 7 9 5" xfId="4242" xr:uid="{00000000-0005-0000-0000-00000B2B0000}"/>
    <cellStyle name="Monétaire 7 9 6" xfId="4956" xr:uid="{00000000-0005-0000-0000-00000C2B0000}"/>
    <cellStyle name="Monétaire 7 9 7" xfId="5670" xr:uid="{00000000-0005-0000-0000-00000D2B0000}"/>
    <cellStyle name="Monétaire 7 9 8" xfId="6384" xr:uid="{00000000-0005-0000-0000-00000E2B0000}"/>
    <cellStyle name="Monétaire 7 9 9" xfId="7098" xr:uid="{00000000-0005-0000-0000-00000F2B0000}"/>
    <cellStyle name="Monétaire 8" xfId="55" xr:uid="{00000000-0005-0000-0000-0000102B0000}"/>
    <cellStyle name="Monétaire 8 10" xfId="2761" xr:uid="{00000000-0005-0000-0000-0000112B0000}"/>
    <cellStyle name="Monétaire 8 11" xfId="3461" xr:uid="{00000000-0005-0000-0000-0000122B0000}"/>
    <cellStyle name="Monétaire 8 12" xfId="4161" xr:uid="{00000000-0005-0000-0000-0000132B0000}"/>
    <cellStyle name="Monétaire 8 13" xfId="4875" xr:uid="{00000000-0005-0000-0000-0000142B0000}"/>
    <cellStyle name="Monétaire 8 14" xfId="5589" xr:uid="{00000000-0005-0000-0000-0000152B0000}"/>
    <cellStyle name="Monétaire 8 15" xfId="6303" xr:uid="{00000000-0005-0000-0000-0000162B0000}"/>
    <cellStyle name="Monétaire 8 16" xfId="7017" xr:uid="{00000000-0005-0000-0000-0000172B0000}"/>
    <cellStyle name="Monétaire 8 17" xfId="7731" xr:uid="{00000000-0005-0000-0000-0000182B0000}"/>
    <cellStyle name="Monétaire 8 18" xfId="8445" xr:uid="{00000000-0005-0000-0000-0000192B0000}"/>
    <cellStyle name="Monétaire 8 19" xfId="9159" xr:uid="{00000000-0005-0000-0000-00001A2B0000}"/>
    <cellStyle name="Monétaire 8 2" xfId="255" xr:uid="{00000000-0005-0000-0000-00001B2B0000}"/>
    <cellStyle name="Monétaire 8 2 10" xfId="7217" xr:uid="{00000000-0005-0000-0000-00001C2B0000}"/>
    <cellStyle name="Monétaire 8 2 11" xfId="7931" xr:uid="{00000000-0005-0000-0000-00001D2B0000}"/>
    <cellStyle name="Monétaire 8 2 12" xfId="8645" xr:uid="{00000000-0005-0000-0000-00001E2B0000}"/>
    <cellStyle name="Monétaire 8 2 13" xfId="9359" xr:uid="{00000000-0005-0000-0000-00001F2B0000}"/>
    <cellStyle name="Monétaire 8 2 14" xfId="10073" xr:uid="{00000000-0005-0000-0000-0000202B0000}"/>
    <cellStyle name="Monétaire 8 2 15" xfId="10787" xr:uid="{00000000-0005-0000-0000-0000212B0000}"/>
    <cellStyle name="Monétaire 8 2 16" xfId="853" xr:uid="{00000000-0005-0000-0000-0000222B0000}"/>
    <cellStyle name="Monétaire 8 2 2" xfId="1553" xr:uid="{00000000-0005-0000-0000-0000232B0000}"/>
    <cellStyle name="Monétaire 8 2 3" xfId="2261" xr:uid="{00000000-0005-0000-0000-0000242B0000}"/>
    <cellStyle name="Monétaire 8 2 4" xfId="2961" xr:uid="{00000000-0005-0000-0000-0000252B0000}"/>
    <cellStyle name="Monétaire 8 2 5" xfId="3661" xr:uid="{00000000-0005-0000-0000-0000262B0000}"/>
    <cellStyle name="Monétaire 8 2 6" xfId="4361" xr:uid="{00000000-0005-0000-0000-0000272B0000}"/>
    <cellStyle name="Monétaire 8 2 7" xfId="5075" xr:uid="{00000000-0005-0000-0000-0000282B0000}"/>
    <cellStyle name="Monétaire 8 2 8" xfId="5789" xr:uid="{00000000-0005-0000-0000-0000292B0000}"/>
    <cellStyle name="Monétaire 8 2 9" xfId="6503" xr:uid="{00000000-0005-0000-0000-00002A2B0000}"/>
    <cellStyle name="Monétaire 8 20" xfId="9873" xr:uid="{00000000-0005-0000-0000-00002B2B0000}"/>
    <cellStyle name="Monétaire 8 21" xfId="10587" xr:uid="{00000000-0005-0000-0000-00002C2B0000}"/>
    <cellStyle name="Monétaire 8 22" xfId="769" xr:uid="{00000000-0005-0000-0000-00002D2B0000}"/>
    <cellStyle name="Monétaire 8 3" xfId="347" xr:uid="{00000000-0005-0000-0000-00002E2B0000}"/>
    <cellStyle name="Monétaire 8 3 10" xfId="7309" xr:uid="{00000000-0005-0000-0000-00002F2B0000}"/>
    <cellStyle name="Monétaire 8 3 11" xfId="8023" xr:uid="{00000000-0005-0000-0000-0000302B0000}"/>
    <cellStyle name="Monétaire 8 3 12" xfId="8737" xr:uid="{00000000-0005-0000-0000-0000312B0000}"/>
    <cellStyle name="Monétaire 8 3 13" xfId="9451" xr:uid="{00000000-0005-0000-0000-0000322B0000}"/>
    <cellStyle name="Monétaire 8 3 14" xfId="10165" xr:uid="{00000000-0005-0000-0000-0000332B0000}"/>
    <cellStyle name="Monétaire 8 3 15" xfId="10879" xr:uid="{00000000-0005-0000-0000-0000342B0000}"/>
    <cellStyle name="Monétaire 8 3 16" xfId="945" xr:uid="{00000000-0005-0000-0000-0000352B0000}"/>
    <cellStyle name="Monétaire 8 3 2" xfId="1645" xr:uid="{00000000-0005-0000-0000-0000362B0000}"/>
    <cellStyle name="Monétaire 8 3 3" xfId="2353" xr:uid="{00000000-0005-0000-0000-0000372B0000}"/>
    <cellStyle name="Monétaire 8 3 4" xfId="3053" xr:uid="{00000000-0005-0000-0000-0000382B0000}"/>
    <cellStyle name="Monétaire 8 3 5" xfId="3753" xr:uid="{00000000-0005-0000-0000-0000392B0000}"/>
    <cellStyle name="Monétaire 8 3 6" xfId="4453" xr:uid="{00000000-0005-0000-0000-00003A2B0000}"/>
    <cellStyle name="Monétaire 8 3 7" xfId="5167" xr:uid="{00000000-0005-0000-0000-00003B2B0000}"/>
    <cellStyle name="Monétaire 8 3 8" xfId="5881" xr:uid="{00000000-0005-0000-0000-00003C2B0000}"/>
    <cellStyle name="Monétaire 8 3 9" xfId="6595" xr:uid="{00000000-0005-0000-0000-00003D2B0000}"/>
    <cellStyle name="Monétaire 8 4" xfId="447" xr:uid="{00000000-0005-0000-0000-00003E2B0000}"/>
    <cellStyle name="Monétaire 8 4 10" xfId="7409" xr:uid="{00000000-0005-0000-0000-00003F2B0000}"/>
    <cellStyle name="Monétaire 8 4 11" xfId="8123" xr:uid="{00000000-0005-0000-0000-0000402B0000}"/>
    <cellStyle name="Monétaire 8 4 12" xfId="8837" xr:uid="{00000000-0005-0000-0000-0000412B0000}"/>
    <cellStyle name="Monétaire 8 4 13" xfId="9551" xr:uid="{00000000-0005-0000-0000-0000422B0000}"/>
    <cellStyle name="Monétaire 8 4 14" xfId="10265" xr:uid="{00000000-0005-0000-0000-0000432B0000}"/>
    <cellStyle name="Monétaire 8 4 15" xfId="10979" xr:uid="{00000000-0005-0000-0000-0000442B0000}"/>
    <cellStyle name="Monétaire 8 4 16" xfId="1045" xr:uid="{00000000-0005-0000-0000-0000452B0000}"/>
    <cellStyle name="Monétaire 8 4 2" xfId="1745" xr:uid="{00000000-0005-0000-0000-0000462B0000}"/>
    <cellStyle name="Monétaire 8 4 3" xfId="2453" xr:uid="{00000000-0005-0000-0000-0000472B0000}"/>
    <cellStyle name="Monétaire 8 4 4" xfId="3153" xr:uid="{00000000-0005-0000-0000-0000482B0000}"/>
    <cellStyle name="Monétaire 8 4 5" xfId="3853" xr:uid="{00000000-0005-0000-0000-0000492B0000}"/>
    <cellStyle name="Monétaire 8 4 6" xfId="4553" xr:uid="{00000000-0005-0000-0000-00004A2B0000}"/>
    <cellStyle name="Monétaire 8 4 7" xfId="5267" xr:uid="{00000000-0005-0000-0000-00004B2B0000}"/>
    <cellStyle name="Monétaire 8 4 8" xfId="5981" xr:uid="{00000000-0005-0000-0000-00004C2B0000}"/>
    <cellStyle name="Monétaire 8 4 9" xfId="6695" xr:uid="{00000000-0005-0000-0000-00004D2B0000}"/>
    <cellStyle name="Monétaire 8 5" xfId="547" xr:uid="{00000000-0005-0000-0000-00004E2B0000}"/>
    <cellStyle name="Monétaire 8 5 10" xfId="7509" xr:uid="{00000000-0005-0000-0000-00004F2B0000}"/>
    <cellStyle name="Monétaire 8 5 11" xfId="8223" xr:uid="{00000000-0005-0000-0000-0000502B0000}"/>
    <cellStyle name="Monétaire 8 5 12" xfId="8937" xr:uid="{00000000-0005-0000-0000-0000512B0000}"/>
    <cellStyle name="Monétaire 8 5 13" xfId="9651" xr:uid="{00000000-0005-0000-0000-0000522B0000}"/>
    <cellStyle name="Monétaire 8 5 14" xfId="10365" xr:uid="{00000000-0005-0000-0000-0000532B0000}"/>
    <cellStyle name="Monétaire 8 5 15" xfId="11079" xr:uid="{00000000-0005-0000-0000-0000542B0000}"/>
    <cellStyle name="Monétaire 8 5 16" xfId="1145" xr:uid="{00000000-0005-0000-0000-0000552B0000}"/>
    <cellStyle name="Monétaire 8 5 2" xfId="1845" xr:uid="{00000000-0005-0000-0000-0000562B0000}"/>
    <cellStyle name="Monétaire 8 5 3" xfId="2553" xr:uid="{00000000-0005-0000-0000-0000572B0000}"/>
    <cellStyle name="Monétaire 8 5 4" xfId="3253" xr:uid="{00000000-0005-0000-0000-0000582B0000}"/>
    <cellStyle name="Monétaire 8 5 5" xfId="3953" xr:uid="{00000000-0005-0000-0000-0000592B0000}"/>
    <cellStyle name="Monétaire 8 5 6" xfId="4653" xr:uid="{00000000-0005-0000-0000-00005A2B0000}"/>
    <cellStyle name="Monétaire 8 5 7" xfId="5367" xr:uid="{00000000-0005-0000-0000-00005B2B0000}"/>
    <cellStyle name="Monétaire 8 5 8" xfId="6081" xr:uid="{00000000-0005-0000-0000-00005C2B0000}"/>
    <cellStyle name="Monétaire 8 5 9" xfId="6795" xr:uid="{00000000-0005-0000-0000-00005D2B0000}"/>
    <cellStyle name="Monétaire 8 6" xfId="647" xr:uid="{00000000-0005-0000-0000-00005E2B0000}"/>
    <cellStyle name="Monétaire 8 6 10" xfId="7609" xr:uid="{00000000-0005-0000-0000-00005F2B0000}"/>
    <cellStyle name="Monétaire 8 6 11" xfId="8323" xr:uid="{00000000-0005-0000-0000-0000602B0000}"/>
    <cellStyle name="Monétaire 8 6 12" xfId="9037" xr:uid="{00000000-0005-0000-0000-0000612B0000}"/>
    <cellStyle name="Monétaire 8 6 13" xfId="9751" xr:uid="{00000000-0005-0000-0000-0000622B0000}"/>
    <cellStyle name="Monétaire 8 6 14" xfId="10465" xr:uid="{00000000-0005-0000-0000-0000632B0000}"/>
    <cellStyle name="Monétaire 8 6 15" xfId="11179" xr:uid="{00000000-0005-0000-0000-0000642B0000}"/>
    <cellStyle name="Monétaire 8 6 16" xfId="1245" xr:uid="{00000000-0005-0000-0000-0000652B0000}"/>
    <cellStyle name="Monétaire 8 6 2" xfId="1945" xr:uid="{00000000-0005-0000-0000-0000662B0000}"/>
    <cellStyle name="Monétaire 8 6 3" xfId="2653" xr:uid="{00000000-0005-0000-0000-0000672B0000}"/>
    <cellStyle name="Monétaire 8 6 4" xfId="3353" xr:uid="{00000000-0005-0000-0000-0000682B0000}"/>
    <cellStyle name="Monétaire 8 6 5" xfId="4053" xr:uid="{00000000-0005-0000-0000-0000692B0000}"/>
    <cellStyle name="Monétaire 8 6 6" xfId="4753" xr:uid="{00000000-0005-0000-0000-00006A2B0000}"/>
    <cellStyle name="Monétaire 8 6 7" xfId="5467" xr:uid="{00000000-0005-0000-0000-00006B2B0000}"/>
    <cellStyle name="Monétaire 8 6 8" xfId="6181" xr:uid="{00000000-0005-0000-0000-00006C2B0000}"/>
    <cellStyle name="Monétaire 8 6 9" xfId="6895" xr:uid="{00000000-0005-0000-0000-00006D2B0000}"/>
    <cellStyle name="Monétaire 8 7" xfId="171" xr:uid="{00000000-0005-0000-0000-00006E2B0000}"/>
    <cellStyle name="Monétaire 8 7 10" xfId="7847" xr:uid="{00000000-0005-0000-0000-00006F2B0000}"/>
    <cellStyle name="Monétaire 8 7 11" xfId="8561" xr:uid="{00000000-0005-0000-0000-0000702B0000}"/>
    <cellStyle name="Monétaire 8 7 12" xfId="9275" xr:uid="{00000000-0005-0000-0000-0000712B0000}"/>
    <cellStyle name="Monétaire 8 7 13" xfId="9989" xr:uid="{00000000-0005-0000-0000-0000722B0000}"/>
    <cellStyle name="Monétaire 8 7 14" xfId="10703" xr:uid="{00000000-0005-0000-0000-0000732B0000}"/>
    <cellStyle name="Monétaire 8 7 15" xfId="1469" xr:uid="{00000000-0005-0000-0000-0000742B0000}"/>
    <cellStyle name="Monétaire 8 7 2" xfId="2177" xr:uid="{00000000-0005-0000-0000-0000752B0000}"/>
    <cellStyle name="Monétaire 8 7 3" xfId="2877" xr:uid="{00000000-0005-0000-0000-0000762B0000}"/>
    <cellStyle name="Monétaire 8 7 4" xfId="3577" xr:uid="{00000000-0005-0000-0000-0000772B0000}"/>
    <cellStyle name="Monétaire 8 7 5" xfId="4277" xr:uid="{00000000-0005-0000-0000-0000782B0000}"/>
    <cellStyle name="Monétaire 8 7 6" xfId="4991" xr:uid="{00000000-0005-0000-0000-0000792B0000}"/>
    <cellStyle name="Monétaire 8 7 7" xfId="5705" xr:uid="{00000000-0005-0000-0000-00007A2B0000}"/>
    <cellStyle name="Monétaire 8 7 8" xfId="6419" xr:uid="{00000000-0005-0000-0000-00007B2B0000}"/>
    <cellStyle name="Monétaire 8 7 9" xfId="7133" xr:uid="{00000000-0005-0000-0000-00007C2B0000}"/>
    <cellStyle name="Monétaire 8 8" xfId="1353" xr:uid="{00000000-0005-0000-0000-00007D2B0000}"/>
    <cellStyle name="Monétaire 8 9" xfId="2061" xr:uid="{00000000-0005-0000-0000-00007E2B0000}"/>
    <cellStyle name="Monétaire 9" xfId="27" xr:uid="{00000000-0005-0000-0000-00007F2B0000}"/>
    <cellStyle name="Monétaire 9 10" xfId="2733" xr:uid="{00000000-0005-0000-0000-0000802B0000}"/>
    <cellStyle name="Monétaire 9 11" xfId="3433" xr:uid="{00000000-0005-0000-0000-0000812B0000}"/>
    <cellStyle name="Monétaire 9 12" xfId="4133" xr:uid="{00000000-0005-0000-0000-0000822B0000}"/>
    <cellStyle name="Monétaire 9 13" xfId="4847" xr:uid="{00000000-0005-0000-0000-0000832B0000}"/>
    <cellStyle name="Monétaire 9 14" xfId="5561" xr:uid="{00000000-0005-0000-0000-0000842B0000}"/>
    <cellStyle name="Monétaire 9 15" xfId="6275" xr:uid="{00000000-0005-0000-0000-0000852B0000}"/>
    <cellStyle name="Monétaire 9 16" xfId="6989" xr:uid="{00000000-0005-0000-0000-0000862B0000}"/>
    <cellStyle name="Monétaire 9 17" xfId="7703" xr:uid="{00000000-0005-0000-0000-0000872B0000}"/>
    <cellStyle name="Monétaire 9 18" xfId="8417" xr:uid="{00000000-0005-0000-0000-0000882B0000}"/>
    <cellStyle name="Monétaire 9 19" xfId="9131" xr:uid="{00000000-0005-0000-0000-0000892B0000}"/>
    <cellStyle name="Monétaire 9 2" xfId="227" xr:uid="{00000000-0005-0000-0000-00008A2B0000}"/>
    <cellStyle name="Monétaire 9 2 10" xfId="7189" xr:uid="{00000000-0005-0000-0000-00008B2B0000}"/>
    <cellStyle name="Monétaire 9 2 11" xfId="7903" xr:uid="{00000000-0005-0000-0000-00008C2B0000}"/>
    <cellStyle name="Monétaire 9 2 12" xfId="8617" xr:uid="{00000000-0005-0000-0000-00008D2B0000}"/>
    <cellStyle name="Monétaire 9 2 13" xfId="9331" xr:uid="{00000000-0005-0000-0000-00008E2B0000}"/>
    <cellStyle name="Monétaire 9 2 14" xfId="10045" xr:uid="{00000000-0005-0000-0000-00008F2B0000}"/>
    <cellStyle name="Monétaire 9 2 15" xfId="10759" xr:uid="{00000000-0005-0000-0000-0000902B0000}"/>
    <cellStyle name="Monétaire 9 2 16" xfId="825" xr:uid="{00000000-0005-0000-0000-0000912B0000}"/>
    <cellStyle name="Monétaire 9 2 2" xfId="1525" xr:uid="{00000000-0005-0000-0000-0000922B0000}"/>
    <cellStyle name="Monétaire 9 2 3" xfId="2233" xr:uid="{00000000-0005-0000-0000-0000932B0000}"/>
    <cellStyle name="Monétaire 9 2 4" xfId="2933" xr:uid="{00000000-0005-0000-0000-0000942B0000}"/>
    <cellStyle name="Monétaire 9 2 5" xfId="3633" xr:uid="{00000000-0005-0000-0000-0000952B0000}"/>
    <cellStyle name="Monétaire 9 2 6" xfId="4333" xr:uid="{00000000-0005-0000-0000-0000962B0000}"/>
    <cellStyle name="Monétaire 9 2 7" xfId="5047" xr:uid="{00000000-0005-0000-0000-0000972B0000}"/>
    <cellStyle name="Monétaire 9 2 8" xfId="5761" xr:uid="{00000000-0005-0000-0000-0000982B0000}"/>
    <cellStyle name="Monétaire 9 2 9" xfId="6475" xr:uid="{00000000-0005-0000-0000-0000992B0000}"/>
    <cellStyle name="Monétaire 9 20" xfId="9845" xr:uid="{00000000-0005-0000-0000-00009A2B0000}"/>
    <cellStyle name="Monétaire 9 21" xfId="10559" xr:uid="{00000000-0005-0000-0000-00009B2B0000}"/>
    <cellStyle name="Monétaire 9 22" xfId="741" xr:uid="{00000000-0005-0000-0000-00009C2B0000}"/>
    <cellStyle name="Monétaire 9 3" xfId="319" xr:uid="{00000000-0005-0000-0000-00009D2B0000}"/>
    <cellStyle name="Monétaire 9 3 10" xfId="7281" xr:uid="{00000000-0005-0000-0000-00009E2B0000}"/>
    <cellStyle name="Monétaire 9 3 11" xfId="7995" xr:uid="{00000000-0005-0000-0000-00009F2B0000}"/>
    <cellStyle name="Monétaire 9 3 12" xfId="8709" xr:uid="{00000000-0005-0000-0000-0000A02B0000}"/>
    <cellStyle name="Monétaire 9 3 13" xfId="9423" xr:uid="{00000000-0005-0000-0000-0000A12B0000}"/>
    <cellStyle name="Monétaire 9 3 14" xfId="10137" xr:uid="{00000000-0005-0000-0000-0000A22B0000}"/>
    <cellStyle name="Monétaire 9 3 15" xfId="10851" xr:uid="{00000000-0005-0000-0000-0000A32B0000}"/>
    <cellStyle name="Monétaire 9 3 16" xfId="917" xr:uid="{00000000-0005-0000-0000-0000A42B0000}"/>
    <cellStyle name="Monétaire 9 3 2" xfId="1617" xr:uid="{00000000-0005-0000-0000-0000A52B0000}"/>
    <cellStyle name="Monétaire 9 3 3" xfId="2325" xr:uid="{00000000-0005-0000-0000-0000A62B0000}"/>
    <cellStyle name="Monétaire 9 3 4" xfId="3025" xr:uid="{00000000-0005-0000-0000-0000A72B0000}"/>
    <cellStyle name="Monétaire 9 3 5" xfId="3725" xr:uid="{00000000-0005-0000-0000-0000A82B0000}"/>
    <cellStyle name="Monétaire 9 3 6" xfId="4425" xr:uid="{00000000-0005-0000-0000-0000A92B0000}"/>
    <cellStyle name="Monétaire 9 3 7" xfId="5139" xr:uid="{00000000-0005-0000-0000-0000AA2B0000}"/>
    <cellStyle name="Monétaire 9 3 8" xfId="5853" xr:uid="{00000000-0005-0000-0000-0000AB2B0000}"/>
    <cellStyle name="Monétaire 9 3 9" xfId="6567" xr:uid="{00000000-0005-0000-0000-0000AC2B0000}"/>
    <cellStyle name="Monétaire 9 4" xfId="419" xr:uid="{00000000-0005-0000-0000-0000AD2B0000}"/>
    <cellStyle name="Monétaire 9 4 10" xfId="7381" xr:uid="{00000000-0005-0000-0000-0000AE2B0000}"/>
    <cellStyle name="Monétaire 9 4 11" xfId="8095" xr:uid="{00000000-0005-0000-0000-0000AF2B0000}"/>
    <cellStyle name="Monétaire 9 4 12" xfId="8809" xr:uid="{00000000-0005-0000-0000-0000B02B0000}"/>
    <cellStyle name="Monétaire 9 4 13" xfId="9523" xr:uid="{00000000-0005-0000-0000-0000B12B0000}"/>
    <cellStyle name="Monétaire 9 4 14" xfId="10237" xr:uid="{00000000-0005-0000-0000-0000B22B0000}"/>
    <cellStyle name="Monétaire 9 4 15" xfId="10951" xr:uid="{00000000-0005-0000-0000-0000B32B0000}"/>
    <cellStyle name="Monétaire 9 4 16" xfId="1017" xr:uid="{00000000-0005-0000-0000-0000B42B0000}"/>
    <cellStyle name="Monétaire 9 4 2" xfId="1717" xr:uid="{00000000-0005-0000-0000-0000B52B0000}"/>
    <cellStyle name="Monétaire 9 4 3" xfId="2425" xr:uid="{00000000-0005-0000-0000-0000B62B0000}"/>
    <cellStyle name="Monétaire 9 4 4" xfId="3125" xr:uid="{00000000-0005-0000-0000-0000B72B0000}"/>
    <cellStyle name="Monétaire 9 4 5" xfId="3825" xr:uid="{00000000-0005-0000-0000-0000B82B0000}"/>
    <cellStyle name="Monétaire 9 4 6" xfId="4525" xr:uid="{00000000-0005-0000-0000-0000B92B0000}"/>
    <cellStyle name="Monétaire 9 4 7" xfId="5239" xr:uid="{00000000-0005-0000-0000-0000BA2B0000}"/>
    <cellStyle name="Monétaire 9 4 8" xfId="5953" xr:uid="{00000000-0005-0000-0000-0000BB2B0000}"/>
    <cellStyle name="Monétaire 9 4 9" xfId="6667" xr:uid="{00000000-0005-0000-0000-0000BC2B0000}"/>
    <cellStyle name="Monétaire 9 5" xfId="519" xr:uid="{00000000-0005-0000-0000-0000BD2B0000}"/>
    <cellStyle name="Monétaire 9 5 10" xfId="7481" xr:uid="{00000000-0005-0000-0000-0000BE2B0000}"/>
    <cellStyle name="Monétaire 9 5 11" xfId="8195" xr:uid="{00000000-0005-0000-0000-0000BF2B0000}"/>
    <cellStyle name="Monétaire 9 5 12" xfId="8909" xr:uid="{00000000-0005-0000-0000-0000C02B0000}"/>
    <cellStyle name="Monétaire 9 5 13" xfId="9623" xr:uid="{00000000-0005-0000-0000-0000C12B0000}"/>
    <cellStyle name="Monétaire 9 5 14" xfId="10337" xr:uid="{00000000-0005-0000-0000-0000C22B0000}"/>
    <cellStyle name="Monétaire 9 5 15" xfId="11051" xr:uid="{00000000-0005-0000-0000-0000C32B0000}"/>
    <cellStyle name="Monétaire 9 5 16" xfId="1117" xr:uid="{00000000-0005-0000-0000-0000C42B0000}"/>
    <cellStyle name="Monétaire 9 5 2" xfId="1817" xr:uid="{00000000-0005-0000-0000-0000C52B0000}"/>
    <cellStyle name="Monétaire 9 5 3" xfId="2525" xr:uid="{00000000-0005-0000-0000-0000C62B0000}"/>
    <cellStyle name="Monétaire 9 5 4" xfId="3225" xr:uid="{00000000-0005-0000-0000-0000C72B0000}"/>
    <cellStyle name="Monétaire 9 5 5" xfId="3925" xr:uid="{00000000-0005-0000-0000-0000C82B0000}"/>
    <cellStyle name="Monétaire 9 5 6" xfId="4625" xr:uid="{00000000-0005-0000-0000-0000C92B0000}"/>
    <cellStyle name="Monétaire 9 5 7" xfId="5339" xr:uid="{00000000-0005-0000-0000-0000CA2B0000}"/>
    <cellStyle name="Monétaire 9 5 8" xfId="6053" xr:uid="{00000000-0005-0000-0000-0000CB2B0000}"/>
    <cellStyle name="Monétaire 9 5 9" xfId="6767" xr:uid="{00000000-0005-0000-0000-0000CC2B0000}"/>
    <cellStyle name="Monétaire 9 6" xfId="619" xr:uid="{00000000-0005-0000-0000-0000CD2B0000}"/>
    <cellStyle name="Monétaire 9 6 10" xfId="7581" xr:uid="{00000000-0005-0000-0000-0000CE2B0000}"/>
    <cellStyle name="Monétaire 9 6 11" xfId="8295" xr:uid="{00000000-0005-0000-0000-0000CF2B0000}"/>
    <cellStyle name="Monétaire 9 6 12" xfId="9009" xr:uid="{00000000-0005-0000-0000-0000D02B0000}"/>
    <cellStyle name="Monétaire 9 6 13" xfId="9723" xr:uid="{00000000-0005-0000-0000-0000D12B0000}"/>
    <cellStyle name="Monétaire 9 6 14" xfId="10437" xr:uid="{00000000-0005-0000-0000-0000D22B0000}"/>
    <cellStyle name="Monétaire 9 6 15" xfId="11151" xr:uid="{00000000-0005-0000-0000-0000D32B0000}"/>
    <cellStyle name="Monétaire 9 6 16" xfId="1217" xr:uid="{00000000-0005-0000-0000-0000D42B0000}"/>
    <cellStyle name="Monétaire 9 6 2" xfId="1917" xr:uid="{00000000-0005-0000-0000-0000D52B0000}"/>
    <cellStyle name="Monétaire 9 6 3" xfId="2625" xr:uid="{00000000-0005-0000-0000-0000D62B0000}"/>
    <cellStyle name="Monétaire 9 6 4" xfId="3325" xr:uid="{00000000-0005-0000-0000-0000D72B0000}"/>
    <cellStyle name="Monétaire 9 6 5" xfId="4025" xr:uid="{00000000-0005-0000-0000-0000D82B0000}"/>
    <cellStyle name="Monétaire 9 6 6" xfId="4725" xr:uid="{00000000-0005-0000-0000-0000D92B0000}"/>
    <cellStyle name="Monétaire 9 6 7" xfId="5439" xr:uid="{00000000-0005-0000-0000-0000DA2B0000}"/>
    <cellStyle name="Monétaire 9 6 8" xfId="6153" xr:uid="{00000000-0005-0000-0000-0000DB2B0000}"/>
    <cellStyle name="Monétaire 9 6 9" xfId="6867" xr:uid="{00000000-0005-0000-0000-0000DC2B0000}"/>
    <cellStyle name="Monétaire 9 7" xfId="143" xr:uid="{00000000-0005-0000-0000-0000DD2B0000}"/>
    <cellStyle name="Monétaire 9 7 10" xfId="7819" xr:uid="{00000000-0005-0000-0000-0000DE2B0000}"/>
    <cellStyle name="Monétaire 9 7 11" xfId="8533" xr:uid="{00000000-0005-0000-0000-0000DF2B0000}"/>
    <cellStyle name="Monétaire 9 7 12" xfId="9247" xr:uid="{00000000-0005-0000-0000-0000E02B0000}"/>
    <cellStyle name="Monétaire 9 7 13" xfId="9961" xr:uid="{00000000-0005-0000-0000-0000E12B0000}"/>
    <cellStyle name="Monétaire 9 7 14" xfId="10675" xr:uid="{00000000-0005-0000-0000-0000E22B0000}"/>
    <cellStyle name="Monétaire 9 7 15" xfId="1441" xr:uid="{00000000-0005-0000-0000-0000E32B0000}"/>
    <cellStyle name="Monétaire 9 7 2" xfId="2149" xr:uid="{00000000-0005-0000-0000-0000E42B0000}"/>
    <cellStyle name="Monétaire 9 7 3" xfId="2849" xr:uid="{00000000-0005-0000-0000-0000E52B0000}"/>
    <cellStyle name="Monétaire 9 7 4" xfId="3549" xr:uid="{00000000-0005-0000-0000-0000E62B0000}"/>
    <cellStyle name="Monétaire 9 7 5" xfId="4249" xr:uid="{00000000-0005-0000-0000-0000E72B0000}"/>
    <cellStyle name="Monétaire 9 7 6" xfId="4963" xr:uid="{00000000-0005-0000-0000-0000E82B0000}"/>
    <cellStyle name="Monétaire 9 7 7" xfId="5677" xr:uid="{00000000-0005-0000-0000-0000E92B0000}"/>
    <cellStyle name="Monétaire 9 7 8" xfId="6391" xr:uid="{00000000-0005-0000-0000-0000EA2B0000}"/>
    <cellStyle name="Monétaire 9 7 9" xfId="7105" xr:uid="{00000000-0005-0000-0000-0000EB2B0000}"/>
    <cellStyle name="Monétaire 9 8" xfId="1325" xr:uid="{00000000-0005-0000-0000-0000EC2B0000}"/>
    <cellStyle name="Monétaire 9 9" xfId="2033" xr:uid="{00000000-0005-0000-0000-0000ED2B0000}"/>
    <cellStyle name="Normal" xfId="0" builtinId="0"/>
    <cellStyle name="Normal 2" xfId="3" xr:uid="{00000000-0005-0000-0000-0000EF2B0000}"/>
    <cellStyle name="Normal 3" xfId="1" xr:uid="{00000000-0005-0000-0000-0000F02B0000}"/>
    <cellStyle name="Normal 4" xfId="5" xr:uid="{00000000-0005-0000-0000-0000F12B0000}"/>
    <cellStyle name="Normal 5" xfId="6" xr:uid="{00000000-0005-0000-0000-0000F22B0000}"/>
    <cellStyle name="Normal 6" xfId="7" xr:uid="{00000000-0005-0000-0000-0000F32B0000}"/>
  </cellStyles>
  <dxfs count="25">
    <dxf>
      <font>
        <b val="0"/>
        <i val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ont>
        <color rgb="FFC00000"/>
      </font>
    </dxf>
    <dxf>
      <font>
        <b/>
        <i val="0"/>
        <color rgb="FF750300"/>
      </font>
    </dxf>
    <dxf>
      <font>
        <b/>
        <i val="0"/>
        <color rgb="FF750300"/>
      </font>
    </dxf>
    <dxf>
      <font>
        <color rgb="FFC00000"/>
      </font>
      <fill>
        <patternFill>
          <bgColor rgb="FFC00000"/>
        </patternFill>
      </fill>
    </dxf>
    <dxf>
      <font>
        <color theme="7"/>
      </font>
      <fill>
        <patternFill>
          <bgColor theme="7"/>
        </patternFill>
      </fill>
    </dxf>
    <dxf>
      <font>
        <color theme="5" tint="-0.24994659260841701"/>
      </font>
      <fill>
        <patternFill>
          <bgColor theme="5" tint="-0.24994659260841701"/>
        </patternFill>
      </fill>
    </dxf>
    <dxf>
      <font>
        <color rgb="FFEEB2B1"/>
      </font>
      <fill>
        <patternFill>
          <bgColor rgb="FFEEB2B1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b val="0"/>
        <i val="0"/>
        <color theme="0"/>
      </font>
      <fill>
        <patternFill>
          <bgColor theme="5" tint="-0.24994659260841701"/>
        </patternFill>
      </fill>
    </dxf>
    <dxf>
      <font>
        <b val="0"/>
        <i val="0"/>
        <color theme="0"/>
      </font>
      <fill>
        <patternFill>
          <bgColor rgb="FF750300"/>
        </patternFill>
      </fill>
    </dxf>
    <dxf>
      <font>
        <b/>
        <i val="0"/>
      </font>
      <fill>
        <patternFill patternType="solid">
          <bgColor theme="0" tint="-4.9989318521683403E-2"/>
        </patternFill>
      </fill>
    </dxf>
    <dxf>
      <font>
        <color theme="1" tint="0.24994659260841701"/>
      </font>
      <fill>
        <patternFill>
          <fgColor auto="1"/>
          <bgColor theme="7" tint="0.79998168889431442"/>
        </patternFill>
      </fill>
    </dxf>
    <dxf>
      <font>
        <color theme="1" tint="0.24994659260841701"/>
      </font>
      <fill>
        <patternFill>
          <fgColor auto="1"/>
          <bgColor theme="2" tint="-9.9948118533890809E-2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theme="0" tint="-4.9989318521683403E-2"/>
      </font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1" tint="0.24994659260841701"/>
      </font>
      <fill>
        <patternFill>
          <bgColor theme="7" tint="0.79998168889431442"/>
        </patternFill>
      </fill>
    </dxf>
    <dxf>
      <font>
        <color theme="1" tint="0.24994659260841701"/>
      </font>
      <fill>
        <patternFill>
          <bgColor theme="2" tint="-9.9948118533890809E-2"/>
        </patternFill>
      </fill>
    </dxf>
    <dxf>
      <font>
        <b/>
        <i val="0"/>
      </font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0402"/>
      <color rgb="FF6C0301"/>
      <color rgb="FFEEB2B1"/>
      <color rgb="FF750300"/>
      <color rgb="FF9E2E17"/>
      <color rgb="FF601413"/>
      <color rgb="FF5A0204"/>
      <color rgb="FF710002"/>
      <color rgb="FFF8F8FB"/>
      <color rgb="FF6100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microsoft.com/office/2007/relationships/hdphoto" Target="../media/hdphoto1.wdp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141469</xdr:colOff>
      <xdr:row>0</xdr:row>
      <xdr:rowOff>0</xdr:rowOff>
    </xdr:from>
    <xdr:to>
      <xdr:col>17</xdr:col>
      <xdr:colOff>7987</xdr:colOff>
      <xdr:row>1</xdr:row>
      <xdr:rowOff>3344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1" t="56651" r="111" b="22961"/>
        <a:stretch/>
      </xdr:blipFill>
      <xdr:spPr>
        <a:xfrm>
          <a:off x="141469" y="0"/>
          <a:ext cx="14205973" cy="1619708"/>
        </a:xfrm>
        <a:prstGeom prst="rect">
          <a:avLst/>
        </a:prstGeom>
      </xdr:spPr>
    </xdr:pic>
    <xdr:clientData/>
  </xdr:twoCellAnchor>
  <xdr:twoCellAnchor>
    <xdr:from>
      <xdr:col>12</xdr:col>
      <xdr:colOff>655060</xdr:colOff>
      <xdr:row>0</xdr:row>
      <xdr:rowOff>1604818</xdr:rowOff>
    </xdr:from>
    <xdr:to>
      <xdr:col>13</xdr:col>
      <xdr:colOff>11542</xdr:colOff>
      <xdr:row>2</xdr:row>
      <xdr:rowOff>12331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080978A-03EE-43CD-BEB9-3B29A17DA328}"/>
            </a:ext>
          </a:extLst>
        </xdr:cNvPr>
        <xdr:cNvSpPr/>
      </xdr:nvSpPr>
      <xdr:spPr>
        <a:xfrm>
          <a:off x="12050424" y="1604818"/>
          <a:ext cx="222391" cy="197058"/>
        </a:xfrm>
        <a:prstGeom prst="rect">
          <a:avLst/>
        </a:prstGeom>
        <a:blipFill dpi="0"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rightnessContrast bright="-20000" contrast="40000"/>
                    </a14:imgEffect>
                  </a14:imgLayer>
                </a14:imgProps>
              </a:ext>
            </a:extLst>
          </a:blip>
          <a:srcRect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281540</xdr:colOff>
      <xdr:row>0</xdr:row>
      <xdr:rowOff>307468</xdr:rowOff>
    </xdr:from>
    <xdr:to>
      <xdr:col>9</xdr:col>
      <xdr:colOff>12407</xdr:colOff>
      <xdr:row>0</xdr:row>
      <xdr:rowOff>1487852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C30D5B4-6E54-E74C-A759-DAE271B08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1631" y="307468"/>
          <a:ext cx="7281594" cy="1180384"/>
        </a:xfrm>
        <a:prstGeom prst="rect">
          <a:avLst/>
        </a:prstGeom>
      </xdr:spPr>
    </xdr:pic>
    <xdr:clientData/>
  </xdr:twoCellAnchor>
  <xdr:twoCellAnchor editAs="oneCell">
    <xdr:from>
      <xdr:col>2</xdr:col>
      <xdr:colOff>1343777</xdr:colOff>
      <xdr:row>2116</xdr:row>
      <xdr:rowOff>116242</xdr:rowOff>
    </xdr:from>
    <xdr:to>
      <xdr:col>11</xdr:col>
      <xdr:colOff>1263073</xdr:colOff>
      <xdr:row>2145</xdr:row>
      <xdr:rowOff>6281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3D8E7D0-DA83-F88F-B788-EFC681FCB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6504" y="281744515"/>
          <a:ext cx="7943387" cy="5581948"/>
        </a:xfrm>
        <a:prstGeom prst="rect">
          <a:avLst/>
        </a:prstGeom>
      </xdr:spPr>
    </xdr:pic>
    <xdr:clientData/>
  </xdr:twoCellAnchor>
  <xdr:twoCellAnchor editAs="oneCell">
    <xdr:from>
      <xdr:col>15</xdr:col>
      <xdr:colOff>741833</xdr:colOff>
      <xdr:row>0</xdr:row>
      <xdr:rowOff>230907</xdr:rowOff>
    </xdr:from>
    <xdr:to>
      <xdr:col>16</xdr:col>
      <xdr:colOff>915015</xdr:colOff>
      <xdr:row>0</xdr:row>
      <xdr:rowOff>1443180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9CEC63-F804-1444-AE28-0B21F8E5A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003106" y="230907"/>
          <a:ext cx="1212273" cy="1212273"/>
        </a:xfrm>
        <a:prstGeom prst="rect">
          <a:avLst/>
        </a:prstGeom>
      </xdr:spPr>
    </xdr:pic>
    <xdr:clientData/>
  </xdr:twoCellAnchor>
  <xdr:twoCellAnchor editAs="oneCell">
    <xdr:from>
      <xdr:col>12</xdr:col>
      <xdr:colOff>303097</xdr:colOff>
      <xdr:row>0</xdr:row>
      <xdr:rowOff>230907</xdr:rowOff>
    </xdr:from>
    <xdr:to>
      <xdr:col>15</xdr:col>
      <xdr:colOff>649461</xdr:colOff>
      <xdr:row>0</xdr:row>
      <xdr:rowOff>1443180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0738589-0CF4-5241-8944-2D61F6FF7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698461" y="230907"/>
          <a:ext cx="1212273" cy="1212273"/>
        </a:xfrm>
        <a:prstGeom prst="rect">
          <a:avLst/>
        </a:prstGeom>
      </xdr:spPr>
    </xdr:pic>
    <xdr:clientData/>
  </xdr:twoCellAnchor>
  <xdr:twoCellAnchor editAs="oneCell">
    <xdr:from>
      <xdr:col>0</xdr:col>
      <xdr:colOff>57728</xdr:colOff>
      <xdr:row>2145</xdr:row>
      <xdr:rowOff>103910</xdr:rowOff>
    </xdr:from>
    <xdr:to>
      <xdr:col>17</xdr:col>
      <xdr:colOff>45165</xdr:colOff>
      <xdr:row>2159</xdr:row>
      <xdr:rowOff>103910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E787A3DA-FE6A-554E-93C1-9104AC41E9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5143"/>
        <a:stretch/>
      </xdr:blipFill>
      <xdr:spPr>
        <a:xfrm>
          <a:off x="57728" y="287424092"/>
          <a:ext cx="14326892" cy="2747818"/>
        </a:xfrm>
        <a:prstGeom prst="rect">
          <a:avLst/>
        </a:prstGeom>
      </xdr:spPr>
    </xdr:pic>
    <xdr:clientData/>
  </xdr:twoCellAnchor>
  <xdr:twoCellAnchor editAs="oneCell">
    <xdr:from>
      <xdr:col>11</xdr:col>
      <xdr:colOff>418557</xdr:colOff>
      <xdr:row>0</xdr:row>
      <xdr:rowOff>242454</xdr:rowOff>
    </xdr:from>
    <xdr:to>
      <xdr:col>12</xdr:col>
      <xdr:colOff>222285</xdr:colOff>
      <xdr:row>0</xdr:row>
      <xdr:rowOff>1454727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4097639-702F-CB4F-9242-998003B6D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405375" y="242454"/>
          <a:ext cx="1212274" cy="1212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aisonjude.com/wp-content/uploads/2024/09/YQUEM-1999.jpeg" TargetMode="External"/><Relationship Id="rId18" Type="http://schemas.openxmlformats.org/officeDocument/2006/relationships/hyperlink" Target="https://maisonjude.com/wp-content/uploads/2024/10/LAGRANGE-1949.jpeg" TargetMode="External"/><Relationship Id="rId26" Type="http://schemas.openxmlformats.org/officeDocument/2006/relationships/hyperlink" Target="https://maisonjude.com/wp-content/uploads/2024/11/GRUAUD-LAROSE-2000-OWC6.jpeg" TargetMode="External"/><Relationship Id="rId39" Type="http://schemas.openxmlformats.org/officeDocument/2006/relationships/hyperlink" Target="https://maisonjude.com/wp-content/uploads/2025/01/TALBOT-1945-MAG.jpg" TargetMode="External"/><Relationship Id="rId21" Type="http://schemas.openxmlformats.org/officeDocument/2006/relationships/hyperlink" Target="https://maisonjude.com/wp-content/uploads/2024/10/CROIZET-BAGES-1986.jpeg" TargetMode="External"/><Relationship Id="rId34" Type="http://schemas.openxmlformats.org/officeDocument/2006/relationships/hyperlink" Target="https://maisonjude.com/wp-content/uploads/2024/11/YQUEM-1990.jpeg" TargetMode="External"/><Relationship Id="rId42" Type="http://schemas.openxmlformats.org/officeDocument/2006/relationships/hyperlink" Target="https://maisonjude.com/wp-content/uploads/2025/02/DUCRU-BEAUCAILLOU-2005.jpg" TargetMode="External"/><Relationship Id="rId47" Type="http://schemas.openxmlformats.org/officeDocument/2006/relationships/hyperlink" Target="https://maisonjude.com/wp-content/uploads/2025/07/PICHON-COMTESSE-1988.jpeg" TargetMode="External"/><Relationship Id="rId50" Type="http://schemas.openxmlformats.org/officeDocument/2006/relationships/hyperlink" Target="https://maisonjude.com/wp-content/uploads/2025/07/PETIT-CHEVAL-2011.jpeg" TargetMode="External"/><Relationship Id="rId55" Type="http://schemas.openxmlformats.org/officeDocument/2006/relationships/hyperlink" Target="https://maisonjude.com/wp-content/uploads/2024/09/DOM-PERIGNON-1992.jpeg" TargetMode="External"/><Relationship Id="rId7" Type="http://schemas.openxmlformats.org/officeDocument/2006/relationships/hyperlink" Target="https://maisonjude.com/wp-content/uploads/2024/05/Capture-decran-2024-05-29-a-09.10.29.png" TargetMode="External"/><Relationship Id="rId2" Type="http://schemas.openxmlformats.org/officeDocument/2006/relationships/hyperlink" Target="https://maisonjude.com/wp-content/uploads/2024/05/Capture-decran-2024-05-29-a-09.10.20.png" TargetMode="External"/><Relationship Id="rId16" Type="http://schemas.openxmlformats.org/officeDocument/2006/relationships/hyperlink" Target="https://maisonjude.com/wp-content/uploads/2024/09/DOM-PERIGNON-1992.jpeg" TargetMode="External"/><Relationship Id="rId29" Type="http://schemas.openxmlformats.org/officeDocument/2006/relationships/hyperlink" Target="https://maisonjude.com/wp-content/uploads/2024/11/RAYNE-VIGNEAU-1990.jpeg" TargetMode="External"/><Relationship Id="rId11" Type="http://schemas.openxmlformats.org/officeDocument/2006/relationships/hyperlink" Target="https://maisonjude.com/wp-content/uploads/2024/09/LEOVILLE-BARTON-RESERVE-DE.jpeg" TargetMode="External"/><Relationship Id="rId24" Type="http://schemas.openxmlformats.org/officeDocument/2006/relationships/hyperlink" Target="https://maisonjude.com/wp-content/uploads/2024/10/COUTET-1995-MAG.jpeg" TargetMode="External"/><Relationship Id="rId32" Type="http://schemas.openxmlformats.org/officeDocument/2006/relationships/hyperlink" Target="https://maisonjude.com/wp-content/uploads/2024/11/TALBOT-2000-.jpeg" TargetMode="External"/><Relationship Id="rId37" Type="http://schemas.openxmlformats.org/officeDocument/2006/relationships/hyperlink" Target="https://maisonjude.com/wp-content/uploads/2025/01/MOUTON-ROTHSCHILD-1994-1995-1996-1997-1998-1999.jpg" TargetMode="External"/><Relationship Id="rId40" Type="http://schemas.openxmlformats.org/officeDocument/2006/relationships/hyperlink" Target="https://maisonjude.com/wp-content/uploads/2025/01/MOUTON-ROTHSCHILD-1994-1995-1996-1997-1998-1999.jpg" TargetMode="External"/><Relationship Id="rId45" Type="http://schemas.openxmlformats.org/officeDocument/2006/relationships/hyperlink" Target="https://maisonjude.com/wp-content/uploads/2025/03/DAUZAC-1985.jpeg" TargetMode="External"/><Relationship Id="rId53" Type="http://schemas.openxmlformats.org/officeDocument/2006/relationships/hyperlink" Target="https://maisonjude.com/wp-content/uploads/2025/07/LAFITE-ROTHSCHILD-2001-MAGNUM-OWC1.jpeg" TargetMode="External"/><Relationship Id="rId58" Type="http://schemas.openxmlformats.org/officeDocument/2006/relationships/hyperlink" Target="https://maisonjude.com/wp-content/uploads/2025/07/LATOUR-2006.jpeg" TargetMode="External"/><Relationship Id="rId5" Type="http://schemas.openxmlformats.org/officeDocument/2006/relationships/hyperlink" Target="https://maisonjude.com/wp-content/uploads/2024/05/GRUAUD-LAROSE-1934-RC1998.jpeg" TargetMode="External"/><Relationship Id="rId19" Type="http://schemas.openxmlformats.org/officeDocument/2006/relationships/hyperlink" Target="https://maisonjude.com/wp-content/uploads/2024/09/DOM-PERIGNON-1992.jpeg" TargetMode="External"/><Relationship Id="rId4" Type="http://schemas.openxmlformats.org/officeDocument/2006/relationships/hyperlink" Target="https://maisonjude.com/wp-content/uploads/2024/05/GISCOURS-1962.jpeg" TargetMode="External"/><Relationship Id="rId9" Type="http://schemas.openxmlformats.org/officeDocument/2006/relationships/hyperlink" Target="https://maisonjude.com/wp-content/uploads/2024/09/DOM-PERIGNON-1992.jpeg" TargetMode="External"/><Relationship Id="rId14" Type="http://schemas.openxmlformats.org/officeDocument/2006/relationships/hyperlink" Target="https://maisonjude.com/wp-content/uploads/2024/09/DOM-PERIGNON-1992.jpeg" TargetMode="External"/><Relationship Id="rId22" Type="http://schemas.openxmlformats.org/officeDocument/2006/relationships/hyperlink" Target="https://maisonjude.com/wp-content/uploads/2024/10/COUTET-1975.jpeg" TargetMode="External"/><Relationship Id="rId27" Type="http://schemas.openxmlformats.org/officeDocument/2006/relationships/hyperlink" Target="https://maisonjude.com/wp-content/uploads/2024/11/LA-TOUR-BLANCHE-1995.jpeg" TargetMode="External"/><Relationship Id="rId30" Type="http://schemas.openxmlformats.org/officeDocument/2006/relationships/hyperlink" Target="https://maisonjude.com/wp-content/uploads/2024/11/RIEUSSEC-1999.jpeg" TargetMode="External"/><Relationship Id="rId35" Type="http://schemas.openxmlformats.org/officeDocument/2006/relationships/hyperlink" Target="https://maisonjude.com/wp-content/uploads/2024/11/RIEUSSEC-1996.jpeg" TargetMode="External"/><Relationship Id="rId43" Type="http://schemas.openxmlformats.org/officeDocument/2006/relationships/hyperlink" Target="https://maisonjude.com/wp-content/uploads/2025/02/MOUTON-ROTHSCHILD-2011.jpeg" TargetMode="External"/><Relationship Id="rId48" Type="http://schemas.openxmlformats.org/officeDocument/2006/relationships/hyperlink" Target="https://maisonjude.com/wp-content/uploads/2025/07/DUCRU-BEAUCAILLOU-2003.jpeg" TargetMode="External"/><Relationship Id="rId56" Type="http://schemas.openxmlformats.org/officeDocument/2006/relationships/hyperlink" Target="https://maisonjude.com/wp-content/uploads/2025/07/LATOUR-2004.jpeg" TargetMode="External"/><Relationship Id="rId8" Type="http://schemas.openxmlformats.org/officeDocument/2006/relationships/hyperlink" Target="https://maisonjude.com/wp-content/uploads/2024/09/CLOS-ROUGEARD-1996.jpeg" TargetMode="External"/><Relationship Id="rId51" Type="http://schemas.openxmlformats.org/officeDocument/2006/relationships/hyperlink" Target="https://maisonjude.com/wp-content/uploads/2025/03/LAFITE-ROTHSCHILD-1999-.jpeg" TargetMode="External"/><Relationship Id="rId3" Type="http://schemas.openxmlformats.org/officeDocument/2006/relationships/hyperlink" Target="https://maisonjude.com/wp-content/uploads/2024/09/GRUAUD-LAROSE-1918.jpeg" TargetMode="External"/><Relationship Id="rId12" Type="http://schemas.openxmlformats.org/officeDocument/2006/relationships/hyperlink" Target="https://maisonjude.com/wp-content/uploads/2024/09/TREVALLON-2011.jpeg" TargetMode="External"/><Relationship Id="rId17" Type="http://schemas.openxmlformats.org/officeDocument/2006/relationships/hyperlink" Target="https://maisonjude.com/wp-content/uploads/2024/10/LAGRANGE-1949-MS.jpeg" TargetMode="External"/><Relationship Id="rId25" Type="http://schemas.openxmlformats.org/officeDocument/2006/relationships/hyperlink" Target="https://maisonjude.com/wp-content/uploads/2024/11/BRANAIRE-DUCRU-1990.jpeg" TargetMode="External"/><Relationship Id="rId33" Type="http://schemas.openxmlformats.org/officeDocument/2006/relationships/hyperlink" Target="https://maisonjude.com/wp-content/uploads/2024/11/YQUEM-1989.jpeg" TargetMode="External"/><Relationship Id="rId38" Type="http://schemas.openxmlformats.org/officeDocument/2006/relationships/hyperlink" Target="https://maisonjude.com/wp-content/uploads/2025/01/TROTANOY-1959.jpg" TargetMode="External"/><Relationship Id="rId46" Type="http://schemas.openxmlformats.org/officeDocument/2006/relationships/hyperlink" Target="https://maisonjude.com/wp-content/uploads/2025/03/BEYCHEVELLE-1990.jpeg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maisonjude.com/wp-content/uploads/2024/10/TALBOT-1983.jpeg" TargetMode="External"/><Relationship Id="rId41" Type="http://schemas.openxmlformats.org/officeDocument/2006/relationships/hyperlink" Target="https://maisonjude.com/wp-content/uploads/2025/01/MOUTON-ROTHSCHILD-1994-1995-1996-1997-1998-1999.jpg" TargetMode="External"/><Relationship Id="rId54" Type="http://schemas.openxmlformats.org/officeDocument/2006/relationships/hyperlink" Target="https://maisonjude.com/wp-content/uploads/2025/07/GAFFELIERE-2002.jpeg" TargetMode="External"/><Relationship Id="rId1" Type="http://schemas.openxmlformats.org/officeDocument/2006/relationships/hyperlink" Target="https://maisonjude.com/wp-content/uploads/2023/12/CLIMENS-1934-MAG.jpeg" TargetMode="External"/><Relationship Id="rId6" Type="http://schemas.openxmlformats.org/officeDocument/2006/relationships/hyperlink" Target="https://maisonjude.com/wp-content/uploads/2023/06/CARRUADES-DE-LAFITE-1955.jpeg" TargetMode="External"/><Relationship Id="rId15" Type="http://schemas.openxmlformats.org/officeDocument/2006/relationships/hyperlink" Target="https://maisonjude.com/wp-content/uploads/2024/10/ALLARY-HAUT-BRION-2009.jpeg" TargetMode="External"/><Relationship Id="rId23" Type="http://schemas.openxmlformats.org/officeDocument/2006/relationships/hyperlink" Target="https://maisonjude.com/wp-content/uploads/2024/10/COUTET-1985-CUVEE-MADAME-OWC1.jpeg" TargetMode="External"/><Relationship Id="rId28" Type="http://schemas.openxmlformats.org/officeDocument/2006/relationships/hyperlink" Target="https://maisonjude.com/wp-content/uploads/2024/11/LAFAURIE-PEYRAGUEY-1997.jpeg" TargetMode="External"/><Relationship Id="rId36" Type="http://schemas.openxmlformats.org/officeDocument/2006/relationships/hyperlink" Target="https://maisonjude.com/wp-content/uploads/2025/01/AUSONE-1951.jpg" TargetMode="External"/><Relationship Id="rId49" Type="http://schemas.openxmlformats.org/officeDocument/2006/relationships/hyperlink" Target="https://maisonjude.com/wp-content/uploads/2025/07/MACLE-CHALON-1983.jpeg" TargetMode="External"/><Relationship Id="rId57" Type="http://schemas.openxmlformats.org/officeDocument/2006/relationships/hyperlink" Target="https://maisonjude.com/wp-content/uploads/2025/07/LATOUR-2006.jpeg" TargetMode="External"/><Relationship Id="rId10" Type="http://schemas.openxmlformats.org/officeDocument/2006/relationships/hyperlink" Target="https://maisonjude.com/wp-content/uploads/2024/09/HAUT-BRION-1975.jpeg" TargetMode="External"/><Relationship Id="rId31" Type="http://schemas.openxmlformats.org/officeDocument/2006/relationships/hyperlink" Target="https://maisonjude.com/wp-content/uploads/2024/11/SUDUIRAUT-1990.jpeg" TargetMode="External"/><Relationship Id="rId44" Type="http://schemas.openxmlformats.org/officeDocument/2006/relationships/hyperlink" Target="https://maisonjude.com/wp-content/uploads/2025/03/GAFFELIERE-1986.jpeg" TargetMode="External"/><Relationship Id="rId52" Type="http://schemas.openxmlformats.org/officeDocument/2006/relationships/hyperlink" Target="https://maisonjude.com/wp-content/uploads/2025/07/LAFITE-ROTHSCHILD-1991-MAGNUM-OWC1.jpeg" TargetMode="External"/><Relationship Id="rId6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Q2145"/>
  <sheetViews>
    <sheetView showGridLines="0" showRowColHeaders="0" tabSelected="1" zoomScale="110" zoomScaleNormal="110" workbookViewId="0">
      <pane xSplit="17" ySplit="4" topLeftCell="T5" activePane="bottomRight" state="frozen"/>
      <selection pane="topRight" activeCell="M1" sqref="M1"/>
      <selection pane="bottomLeft" activeCell="A5" sqref="A5"/>
      <selection pane="bottomRight" activeCell="T4" sqref="T4"/>
    </sheetView>
  </sheetViews>
  <sheetFormatPr baseColWidth="10" defaultRowHeight="15"/>
  <cols>
    <col min="1" max="1" width="2" customWidth="1"/>
    <col min="2" max="2" width="23.83203125" customWidth="1"/>
    <col min="3" max="3" width="26.1640625" customWidth="1"/>
    <col min="4" max="4" width="3.83203125" style="31" customWidth="1"/>
    <col min="5" max="5" width="2.83203125" customWidth="1"/>
    <col min="6" max="6" width="1.83203125" style="37" customWidth="1"/>
    <col min="7" max="7" width="20.33203125" bestFit="1" customWidth="1"/>
    <col min="8" max="9" width="10.1640625" customWidth="1"/>
    <col min="10" max="10" width="11.1640625" customWidth="1"/>
    <col min="11" max="11" width="18.83203125" customWidth="1"/>
    <col min="12" max="12" width="18.5" customWidth="1"/>
    <col min="13" max="13" width="11.33203125" customWidth="1"/>
    <col min="14" max="15" width="11.33203125" hidden="1" customWidth="1"/>
    <col min="16" max="17" width="13.6640625" customWidth="1"/>
    <col min="18" max="18" width="13.5" customWidth="1"/>
  </cols>
  <sheetData>
    <row r="1" spans="2:17" ht="127" customHeight="1">
      <c r="B1" s="51"/>
      <c r="C1" s="51"/>
      <c r="D1" s="51"/>
      <c r="E1" s="51"/>
      <c r="F1" s="51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2:17" ht="14.25" customHeight="1">
      <c r="B2" s="6"/>
      <c r="C2" s="6"/>
      <c r="D2" s="6"/>
      <c r="E2" s="6"/>
      <c r="F2" s="32"/>
      <c r="G2" s="6"/>
      <c r="H2" s="6"/>
      <c r="I2" s="6"/>
      <c r="J2" s="6"/>
      <c r="K2" s="6"/>
      <c r="L2" s="4"/>
      <c r="M2" s="5"/>
      <c r="N2" s="5"/>
      <c r="O2" s="5"/>
      <c r="P2" s="39" t="s">
        <v>18</v>
      </c>
      <c r="Q2" s="38">
        <v>46163</v>
      </c>
    </row>
    <row r="3" spans="2:17" ht="14.25" customHeight="1">
      <c r="B3" s="6"/>
      <c r="C3" s="6"/>
      <c r="D3" s="6"/>
      <c r="E3" s="6"/>
      <c r="F3" s="32"/>
      <c r="G3" s="6"/>
      <c r="H3" s="6"/>
      <c r="I3" s="6"/>
      <c r="J3" s="6"/>
      <c r="K3" s="6"/>
      <c r="L3" s="4"/>
      <c r="M3" s="7"/>
      <c r="N3" s="7"/>
      <c r="O3" s="7"/>
      <c r="P3" s="7"/>
      <c r="Q3" s="7"/>
    </row>
    <row r="4" spans="2:17" ht="21.75" customHeight="1">
      <c r="B4" s="8" t="s">
        <v>268</v>
      </c>
      <c r="C4" s="8" t="s">
        <v>267</v>
      </c>
      <c r="D4" s="6"/>
      <c r="E4" s="8"/>
      <c r="F4" s="33"/>
      <c r="G4" s="8" t="s">
        <v>0</v>
      </c>
      <c r="H4" s="8" t="s">
        <v>1</v>
      </c>
      <c r="I4" s="8" t="s">
        <v>17</v>
      </c>
      <c r="J4" s="8" t="s">
        <v>4</v>
      </c>
      <c r="K4" s="8" t="s">
        <v>2</v>
      </c>
      <c r="L4" s="8" t="s">
        <v>3</v>
      </c>
      <c r="M4" s="8" t="s">
        <v>478</v>
      </c>
      <c r="N4" s="8"/>
      <c r="O4" s="8"/>
      <c r="P4" s="8" t="s">
        <v>107</v>
      </c>
      <c r="Q4" s="8" t="s">
        <v>108</v>
      </c>
    </row>
    <row r="5" spans="2:17" s="1" customFormat="1" ht="15.75" customHeight="1">
      <c r="B5" s="14" t="s">
        <v>32</v>
      </c>
      <c r="C5" s="34" t="s">
        <v>275</v>
      </c>
      <c r="D5" s="26"/>
      <c r="E5" s="21"/>
      <c r="F5" s="34" t="s">
        <v>93</v>
      </c>
      <c r="G5" s="9" t="s">
        <v>258</v>
      </c>
      <c r="H5" s="11">
        <v>1929</v>
      </c>
      <c r="I5" s="11" t="s">
        <v>5</v>
      </c>
      <c r="J5" s="12" t="s">
        <v>15</v>
      </c>
      <c r="K5" s="16" t="s">
        <v>25</v>
      </c>
      <c r="L5" s="16" t="s">
        <v>7</v>
      </c>
      <c r="M5" s="10">
        <v>1</v>
      </c>
      <c r="N5" s="19">
        <v>1100</v>
      </c>
      <c r="O5" s="23">
        <v>1100</v>
      </c>
      <c r="P5" s="17">
        <f t="shared" ref="P5" si="0">N5*1.2</f>
        <v>1320</v>
      </c>
      <c r="Q5" s="18">
        <f t="shared" ref="Q5" si="1">O5*1.2</f>
        <v>1320</v>
      </c>
    </row>
    <row r="6" spans="2:17" s="1" customFormat="1" ht="15.75" customHeight="1">
      <c r="B6" s="14" t="s">
        <v>32</v>
      </c>
      <c r="C6" s="34" t="s">
        <v>275</v>
      </c>
      <c r="D6" s="26"/>
      <c r="E6" s="21"/>
      <c r="F6" s="34" t="s">
        <v>93</v>
      </c>
      <c r="G6" s="9" t="s">
        <v>258</v>
      </c>
      <c r="H6" s="11">
        <v>1929</v>
      </c>
      <c r="I6" s="11" t="s">
        <v>5</v>
      </c>
      <c r="J6" s="12" t="s">
        <v>100</v>
      </c>
      <c r="K6" s="16" t="s">
        <v>25</v>
      </c>
      <c r="L6" s="16" t="s">
        <v>9</v>
      </c>
      <c r="M6" s="10">
        <v>1</v>
      </c>
      <c r="N6" s="19">
        <v>1100</v>
      </c>
      <c r="O6" s="23"/>
      <c r="P6" s="17">
        <f t="shared" ref="P6:P133" si="2">N6*1.2</f>
        <v>1320</v>
      </c>
      <c r="Q6" s="18">
        <f t="shared" ref="Q6:Q133" si="3">O6*1.2</f>
        <v>0</v>
      </c>
    </row>
    <row r="7" spans="2:17" s="1" customFormat="1" ht="15.75" customHeight="1">
      <c r="B7" s="14" t="s">
        <v>32</v>
      </c>
      <c r="C7" s="34" t="s">
        <v>275</v>
      </c>
      <c r="D7" s="26"/>
      <c r="E7" s="21"/>
      <c r="F7" s="34" t="s">
        <v>93</v>
      </c>
      <c r="G7" s="9" t="s">
        <v>258</v>
      </c>
      <c r="H7" s="11">
        <v>1929</v>
      </c>
      <c r="I7" s="11" t="s">
        <v>5</v>
      </c>
      <c r="J7" s="12" t="s">
        <v>100</v>
      </c>
      <c r="K7" s="16" t="s">
        <v>25</v>
      </c>
      <c r="L7" s="16" t="s">
        <v>24</v>
      </c>
      <c r="M7" s="10">
        <v>1</v>
      </c>
      <c r="N7" s="19">
        <v>1100</v>
      </c>
      <c r="O7" s="23"/>
      <c r="P7" s="17">
        <f t="shared" si="2"/>
        <v>1320</v>
      </c>
      <c r="Q7" s="18">
        <f t="shared" si="3"/>
        <v>0</v>
      </c>
    </row>
    <row r="8" spans="2:17" s="1" customFormat="1" ht="15.75" customHeight="1">
      <c r="B8" s="14" t="s">
        <v>32</v>
      </c>
      <c r="C8" s="34" t="s">
        <v>275</v>
      </c>
      <c r="D8" s="26"/>
      <c r="E8" s="21"/>
      <c r="F8" s="34" t="s">
        <v>93</v>
      </c>
      <c r="G8" s="9" t="s">
        <v>258</v>
      </c>
      <c r="H8" s="11">
        <v>1943</v>
      </c>
      <c r="I8" s="11" t="s">
        <v>5</v>
      </c>
      <c r="J8" s="12" t="s">
        <v>15</v>
      </c>
      <c r="K8" s="16" t="s">
        <v>25</v>
      </c>
      <c r="L8" s="16" t="s">
        <v>7</v>
      </c>
      <c r="M8" s="10">
        <v>1</v>
      </c>
      <c r="N8" s="19">
        <v>300</v>
      </c>
      <c r="O8" s="23">
        <v>300</v>
      </c>
      <c r="P8" s="17">
        <f t="shared" si="2"/>
        <v>360</v>
      </c>
      <c r="Q8" s="18">
        <f t="shared" si="3"/>
        <v>360</v>
      </c>
    </row>
    <row r="9" spans="2:17" s="1" customFormat="1" ht="15.75" customHeight="1">
      <c r="B9" s="14" t="s">
        <v>32</v>
      </c>
      <c r="C9" s="34" t="s">
        <v>275</v>
      </c>
      <c r="D9" s="26"/>
      <c r="E9" s="21"/>
      <c r="F9" s="34" t="s">
        <v>93</v>
      </c>
      <c r="G9" s="9" t="s">
        <v>258</v>
      </c>
      <c r="H9" s="11">
        <v>1943</v>
      </c>
      <c r="I9" s="11" t="s">
        <v>5</v>
      </c>
      <c r="J9" s="12" t="s">
        <v>100</v>
      </c>
      <c r="K9" s="16" t="s">
        <v>25</v>
      </c>
      <c r="L9" s="16" t="s">
        <v>7</v>
      </c>
      <c r="M9" s="10">
        <v>0</v>
      </c>
      <c r="N9" s="19">
        <v>300</v>
      </c>
      <c r="O9" s="23"/>
      <c r="P9" s="17">
        <f t="shared" si="2"/>
        <v>360</v>
      </c>
      <c r="Q9" s="18">
        <f t="shared" si="3"/>
        <v>0</v>
      </c>
    </row>
    <row r="10" spans="2:17" s="1" customFormat="1" ht="15.75" customHeight="1">
      <c r="B10" s="14" t="s">
        <v>32</v>
      </c>
      <c r="C10" s="34" t="s">
        <v>275</v>
      </c>
      <c r="D10" s="26"/>
      <c r="E10" s="21"/>
      <c r="F10" s="34" t="s">
        <v>93</v>
      </c>
      <c r="G10" s="9" t="s">
        <v>258</v>
      </c>
      <c r="H10" s="11">
        <v>1943</v>
      </c>
      <c r="I10" s="11" t="s">
        <v>5</v>
      </c>
      <c r="J10" s="12" t="s">
        <v>15</v>
      </c>
      <c r="K10" s="16" t="s">
        <v>6</v>
      </c>
      <c r="L10" s="16" t="s">
        <v>7</v>
      </c>
      <c r="M10" s="10">
        <v>0</v>
      </c>
      <c r="N10" s="19">
        <v>300</v>
      </c>
      <c r="O10" s="23">
        <v>300</v>
      </c>
      <c r="P10" s="17">
        <f t="shared" si="2"/>
        <v>360</v>
      </c>
      <c r="Q10" s="18">
        <f t="shared" si="3"/>
        <v>360</v>
      </c>
    </row>
    <row r="11" spans="2:17" s="1" customFormat="1" ht="15.75" customHeight="1">
      <c r="B11" s="14" t="s">
        <v>32</v>
      </c>
      <c r="C11" s="34" t="s">
        <v>275</v>
      </c>
      <c r="D11" s="26"/>
      <c r="E11" s="21"/>
      <c r="F11" s="34" t="s">
        <v>93</v>
      </c>
      <c r="G11" s="9" t="s">
        <v>258</v>
      </c>
      <c r="H11" s="11">
        <v>1947</v>
      </c>
      <c r="I11" s="11" t="s">
        <v>5</v>
      </c>
      <c r="J11" s="12" t="s">
        <v>15</v>
      </c>
      <c r="K11" s="16" t="s">
        <v>25</v>
      </c>
      <c r="L11" s="16" t="s">
        <v>7</v>
      </c>
      <c r="M11" s="10">
        <v>1</v>
      </c>
      <c r="N11" s="19">
        <v>330</v>
      </c>
      <c r="O11" s="23">
        <v>330</v>
      </c>
      <c r="P11" s="17">
        <f t="shared" si="2"/>
        <v>396</v>
      </c>
      <c r="Q11" s="18">
        <f t="shared" si="3"/>
        <v>396</v>
      </c>
    </row>
    <row r="12" spans="2:17" s="1" customFormat="1" ht="15.75" customHeight="1">
      <c r="B12" s="14" t="s">
        <v>32</v>
      </c>
      <c r="C12" s="34" t="s">
        <v>275</v>
      </c>
      <c r="D12" s="26"/>
      <c r="E12" s="21"/>
      <c r="F12" s="34" t="s">
        <v>93</v>
      </c>
      <c r="G12" s="9" t="s">
        <v>258</v>
      </c>
      <c r="H12" s="11">
        <v>1947</v>
      </c>
      <c r="I12" s="11" t="s">
        <v>5</v>
      </c>
      <c r="J12" s="12" t="s">
        <v>33</v>
      </c>
      <c r="K12" s="16" t="s">
        <v>25</v>
      </c>
      <c r="L12" s="16" t="s">
        <v>24</v>
      </c>
      <c r="M12" s="10">
        <v>12</v>
      </c>
      <c r="N12" s="19">
        <v>370</v>
      </c>
      <c r="O12" s="23">
        <v>4440</v>
      </c>
      <c r="P12" s="17">
        <f t="shared" si="2"/>
        <v>444</v>
      </c>
      <c r="Q12" s="18">
        <f t="shared" si="3"/>
        <v>5328</v>
      </c>
    </row>
    <row r="13" spans="2:17" s="1" customFormat="1" ht="15.75" customHeight="1">
      <c r="B13" s="14" t="s">
        <v>32</v>
      </c>
      <c r="C13" s="34" t="s">
        <v>275</v>
      </c>
      <c r="D13" s="26"/>
      <c r="E13" s="21"/>
      <c r="F13" s="34" t="s">
        <v>93</v>
      </c>
      <c r="G13" s="9" t="s">
        <v>258</v>
      </c>
      <c r="H13" s="11">
        <v>1952</v>
      </c>
      <c r="I13" s="11" t="s">
        <v>5</v>
      </c>
      <c r="J13" s="12" t="s">
        <v>100</v>
      </c>
      <c r="K13" s="16" t="s">
        <v>25</v>
      </c>
      <c r="L13" s="16" t="s">
        <v>24</v>
      </c>
      <c r="M13" s="10">
        <v>1</v>
      </c>
      <c r="N13" s="19">
        <v>300</v>
      </c>
      <c r="O13" s="23"/>
      <c r="P13" s="17">
        <f t="shared" si="2"/>
        <v>360</v>
      </c>
      <c r="Q13" s="18">
        <f t="shared" si="3"/>
        <v>0</v>
      </c>
    </row>
    <row r="14" spans="2:17" s="1" customFormat="1" ht="15.75" customHeight="1">
      <c r="B14" s="14" t="s">
        <v>32</v>
      </c>
      <c r="C14" s="34"/>
      <c r="D14" s="26"/>
      <c r="E14" s="21"/>
      <c r="F14" s="34" t="s">
        <v>93</v>
      </c>
      <c r="G14" s="9" t="s">
        <v>258</v>
      </c>
      <c r="H14" s="11">
        <v>1914</v>
      </c>
      <c r="I14" s="11" t="s">
        <v>5</v>
      </c>
      <c r="J14" s="12" t="s">
        <v>15</v>
      </c>
      <c r="K14" s="16" t="s">
        <v>25</v>
      </c>
      <c r="L14" s="16" t="s">
        <v>7</v>
      </c>
      <c r="M14" s="10">
        <v>1</v>
      </c>
      <c r="N14" s="19">
        <v>1650</v>
      </c>
      <c r="O14" s="23">
        <v>1650</v>
      </c>
      <c r="P14" s="17">
        <f t="shared" si="2"/>
        <v>1980</v>
      </c>
      <c r="Q14" s="18">
        <f t="shared" si="3"/>
        <v>1980</v>
      </c>
    </row>
    <row r="15" spans="2:17" s="1" customFormat="1" ht="15.75" customHeight="1">
      <c r="B15" s="14" t="s">
        <v>32</v>
      </c>
      <c r="C15" s="34"/>
      <c r="D15" s="26"/>
      <c r="E15" s="21"/>
      <c r="F15" s="34" t="s">
        <v>93</v>
      </c>
      <c r="G15" s="9" t="s">
        <v>258</v>
      </c>
      <c r="H15" s="11">
        <v>1921</v>
      </c>
      <c r="I15" s="11" t="s">
        <v>5</v>
      </c>
      <c r="J15" s="12" t="s">
        <v>100</v>
      </c>
      <c r="K15" s="16" t="s">
        <v>25</v>
      </c>
      <c r="L15" s="16" t="s">
        <v>24</v>
      </c>
      <c r="M15" s="10">
        <v>1</v>
      </c>
      <c r="N15" s="19">
        <v>850</v>
      </c>
      <c r="O15" s="23"/>
      <c r="P15" s="17">
        <f t="shared" si="2"/>
        <v>1020</v>
      </c>
      <c r="Q15" s="18">
        <f t="shared" si="3"/>
        <v>0</v>
      </c>
    </row>
    <row r="16" spans="2:17" s="1" customFormat="1" ht="15.75" customHeight="1">
      <c r="B16" s="14" t="s">
        <v>32</v>
      </c>
      <c r="C16" s="34"/>
      <c r="D16" s="28"/>
      <c r="E16" s="24"/>
      <c r="F16" s="34" t="s">
        <v>93</v>
      </c>
      <c r="G16" s="9" t="s">
        <v>258</v>
      </c>
      <c r="H16" s="11">
        <v>1923</v>
      </c>
      <c r="I16" s="11" t="s">
        <v>5</v>
      </c>
      <c r="J16" s="12" t="s">
        <v>15</v>
      </c>
      <c r="K16" s="16" t="s">
        <v>25</v>
      </c>
      <c r="L16" s="16" t="s">
        <v>7</v>
      </c>
      <c r="M16" s="10">
        <v>1</v>
      </c>
      <c r="N16" s="19">
        <v>650</v>
      </c>
      <c r="O16" s="23">
        <v>650</v>
      </c>
      <c r="P16" s="17">
        <f t="shared" si="2"/>
        <v>780</v>
      </c>
      <c r="Q16" s="18">
        <f t="shared" si="3"/>
        <v>780</v>
      </c>
    </row>
    <row r="17" spans="2:17" s="1" customFormat="1" ht="15.75" customHeight="1">
      <c r="B17" s="14" t="s">
        <v>32</v>
      </c>
      <c r="C17" s="34"/>
      <c r="D17" s="28"/>
      <c r="E17" s="24"/>
      <c r="F17" s="34" t="s">
        <v>93</v>
      </c>
      <c r="G17" s="9" t="s">
        <v>258</v>
      </c>
      <c r="H17" s="11">
        <v>1924</v>
      </c>
      <c r="I17" s="11" t="s">
        <v>5</v>
      </c>
      <c r="J17" s="12" t="s">
        <v>455</v>
      </c>
      <c r="K17" s="16" t="s">
        <v>25</v>
      </c>
      <c r="L17" s="16" t="s">
        <v>7</v>
      </c>
      <c r="M17" s="10">
        <v>2</v>
      </c>
      <c r="N17" s="19">
        <v>650</v>
      </c>
      <c r="O17" s="23">
        <v>650</v>
      </c>
      <c r="P17" s="17">
        <f t="shared" ref="P17:P105" si="4">N17*1.2</f>
        <v>780</v>
      </c>
      <c r="Q17" s="18">
        <f t="shared" ref="Q17:Q105" si="5">O17*1.2</f>
        <v>780</v>
      </c>
    </row>
    <row r="18" spans="2:17" s="1" customFormat="1" ht="15.75" customHeight="1">
      <c r="B18" s="14" t="s">
        <v>32</v>
      </c>
      <c r="C18" s="34"/>
      <c r="D18" s="26"/>
      <c r="E18" s="21"/>
      <c r="F18" s="34" t="s">
        <v>93</v>
      </c>
      <c r="G18" s="9" t="s">
        <v>258</v>
      </c>
      <c r="H18" s="11">
        <v>1943</v>
      </c>
      <c r="I18" s="11" t="s">
        <v>5</v>
      </c>
      <c r="J18" s="12" t="s">
        <v>100</v>
      </c>
      <c r="K18" s="16" t="s">
        <v>6</v>
      </c>
      <c r="L18" s="16" t="s">
        <v>9</v>
      </c>
      <c r="M18" s="10">
        <v>1</v>
      </c>
      <c r="N18" s="19">
        <v>300</v>
      </c>
      <c r="O18" s="23"/>
      <c r="P18" s="17">
        <f t="shared" si="4"/>
        <v>360</v>
      </c>
      <c r="Q18" s="18">
        <f t="shared" si="5"/>
        <v>0</v>
      </c>
    </row>
    <row r="19" spans="2:17" s="1" customFormat="1" ht="15.75" customHeight="1">
      <c r="B19" s="14" t="s">
        <v>32</v>
      </c>
      <c r="C19" s="34"/>
      <c r="D19" s="25"/>
      <c r="E19" s="20"/>
      <c r="F19" s="34" t="s">
        <v>93</v>
      </c>
      <c r="G19" s="9" t="s">
        <v>258</v>
      </c>
      <c r="H19" s="11">
        <v>1947</v>
      </c>
      <c r="I19" s="11" t="s">
        <v>5</v>
      </c>
      <c r="J19" s="12" t="s">
        <v>100</v>
      </c>
      <c r="K19" s="16" t="s">
        <v>25</v>
      </c>
      <c r="L19" s="16" t="s">
        <v>7</v>
      </c>
      <c r="M19" s="10">
        <v>1</v>
      </c>
      <c r="N19" s="19">
        <v>300</v>
      </c>
      <c r="O19" s="23"/>
      <c r="P19" s="17">
        <f t="shared" si="4"/>
        <v>360</v>
      </c>
      <c r="Q19" s="18">
        <f t="shared" si="5"/>
        <v>0</v>
      </c>
    </row>
    <row r="20" spans="2:17" s="1" customFormat="1" ht="15.75" customHeight="1">
      <c r="B20" s="14" t="s">
        <v>32</v>
      </c>
      <c r="C20" s="34"/>
      <c r="D20" s="26"/>
      <c r="E20" s="21"/>
      <c r="F20" s="34" t="s">
        <v>93</v>
      </c>
      <c r="G20" s="9" t="s">
        <v>258</v>
      </c>
      <c r="H20" s="11">
        <v>1949</v>
      </c>
      <c r="I20" s="11" t="s">
        <v>5</v>
      </c>
      <c r="J20" s="12" t="s">
        <v>100</v>
      </c>
      <c r="K20" s="16" t="s">
        <v>6</v>
      </c>
      <c r="L20" s="16" t="s">
        <v>7</v>
      </c>
      <c r="M20" s="10">
        <v>0</v>
      </c>
      <c r="N20" s="19">
        <v>300</v>
      </c>
      <c r="O20" s="23"/>
      <c r="P20" s="17">
        <f t="shared" ref="P20:P49" si="6">N20*1.2</f>
        <v>360</v>
      </c>
      <c r="Q20" s="18">
        <f t="shared" ref="Q20:Q49" si="7">O20*1.2</f>
        <v>0</v>
      </c>
    </row>
    <row r="21" spans="2:17" s="1" customFormat="1" ht="15.75" customHeight="1">
      <c r="B21" s="14" t="s">
        <v>32</v>
      </c>
      <c r="C21" s="34"/>
      <c r="D21" s="26"/>
      <c r="E21" s="21"/>
      <c r="F21" s="34" t="s">
        <v>93</v>
      </c>
      <c r="G21" s="9" t="s">
        <v>258</v>
      </c>
      <c r="H21" s="11">
        <v>1955</v>
      </c>
      <c r="I21" s="11" t="s">
        <v>5</v>
      </c>
      <c r="J21" s="12" t="s">
        <v>15</v>
      </c>
      <c r="K21" s="16" t="s">
        <v>25</v>
      </c>
      <c r="L21" s="16" t="s">
        <v>7</v>
      </c>
      <c r="M21" s="10">
        <v>1</v>
      </c>
      <c r="N21" s="19">
        <v>230</v>
      </c>
      <c r="O21" s="23">
        <v>230</v>
      </c>
      <c r="P21" s="17">
        <f t="shared" si="6"/>
        <v>276</v>
      </c>
      <c r="Q21" s="18">
        <f t="shared" si="7"/>
        <v>276</v>
      </c>
    </row>
    <row r="22" spans="2:17" s="1" customFormat="1" ht="15.75" customHeight="1">
      <c r="B22" s="14" t="s">
        <v>32</v>
      </c>
      <c r="C22" s="34"/>
      <c r="D22" s="26"/>
      <c r="E22" s="21"/>
      <c r="F22" s="34" t="s">
        <v>93</v>
      </c>
      <c r="G22" s="9" t="s">
        <v>258</v>
      </c>
      <c r="H22" s="11">
        <v>1959</v>
      </c>
      <c r="I22" s="11" t="s">
        <v>5</v>
      </c>
      <c r="J22" s="12" t="s">
        <v>15</v>
      </c>
      <c r="K22" s="16" t="s">
        <v>6</v>
      </c>
      <c r="L22" s="16" t="s">
        <v>7</v>
      </c>
      <c r="M22" s="10">
        <v>1</v>
      </c>
      <c r="N22" s="19">
        <v>220</v>
      </c>
      <c r="O22" s="23">
        <v>220</v>
      </c>
      <c r="P22" s="17">
        <f t="shared" si="6"/>
        <v>264</v>
      </c>
      <c r="Q22" s="18">
        <f t="shared" si="7"/>
        <v>264</v>
      </c>
    </row>
    <row r="23" spans="2:17" s="1" customFormat="1" ht="15.75" customHeight="1">
      <c r="B23" s="14" t="s">
        <v>32</v>
      </c>
      <c r="C23" s="34"/>
      <c r="D23" s="26"/>
      <c r="E23" s="21"/>
      <c r="F23" s="34" t="s">
        <v>93</v>
      </c>
      <c r="G23" s="9" t="s">
        <v>258</v>
      </c>
      <c r="H23" s="11">
        <v>1959</v>
      </c>
      <c r="I23" s="11" t="s">
        <v>5</v>
      </c>
      <c r="J23" s="12" t="s">
        <v>100</v>
      </c>
      <c r="K23" s="16" t="s">
        <v>6</v>
      </c>
      <c r="L23" s="16" t="s">
        <v>7</v>
      </c>
      <c r="M23" s="10">
        <v>1</v>
      </c>
      <c r="N23" s="19">
        <v>220</v>
      </c>
      <c r="O23" s="23"/>
      <c r="P23" s="17">
        <f t="shared" si="6"/>
        <v>264</v>
      </c>
      <c r="Q23" s="18">
        <f t="shared" si="7"/>
        <v>0</v>
      </c>
    </row>
    <row r="24" spans="2:17" s="1" customFormat="1" ht="15.75" customHeight="1">
      <c r="B24" s="14" t="s">
        <v>42</v>
      </c>
      <c r="C24" s="34"/>
      <c r="D24" s="26"/>
      <c r="E24" s="21"/>
      <c r="F24" s="34" t="s">
        <v>93</v>
      </c>
      <c r="G24" s="9" t="s">
        <v>258</v>
      </c>
      <c r="H24" s="11">
        <v>1893</v>
      </c>
      <c r="I24" s="11" t="s">
        <v>5</v>
      </c>
      <c r="J24" s="12" t="s">
        <v>100</v>
      </c>
      <c r="K24" s="16" t="s">
        <v>25</v>
      </c>
      <c r="L24" s="16" t="s">
        <v>26</v>
      </c>
      <c r="M24" s="10">
        <v>1</v>
      </c>
      <c r="N24" s="19">
        <v>4810</v>
      </c>
      <c r="O24" s="23"/>
      <c r="P24" s="17">
        <f t="shared" si="6"/>
        <v>5772</v>
      </c>
      <c r="Q24" s="18">
        <f t="shared" si="7"/>
        <v>0</v>
      </c>
    </row>
    <row r="25" spans="2:17" s="1" customFormat="1" ht="15.75" customHeight="1">
      <c r="B25" s="14" t="s">
        <v>39</v>
      </c>
      <c r="C25" s="34"/>
      <c r="D25" s="26"/>
      <c r="E25" s="21"/>
      <c r="F25" s="34" t="s">
        <v>93</v>
      </c>
      <c r="G25" s="9" t="s">
        <v>258</v>
      </c>
      <c r="H25" s="11">
        <v>1927</v>
      </c>
      <c r="I25" s="11" t="s">
        <v>5</v>
      </c>
      <c r="J25" s="12" t="s">
        <v>100</v>
      </c>
      <c r="K25" s="16" t="s">
        <v>6</v>
      </c>
      <c r="L25" s="16" t="s">
        <v>9</v>
      </c>
      <c r="M25" s="10">
        <v>2</v>
      </c>
      <c r="N25" s="19">
        <v>810</v>
      </c>
      <c r="O25" s="23"/>
      <c r="P25" s="17">
        <f t="shared" si="6"/>
        <v>972</v>
      </c>
      <c r="Q25" s="18">
        <f t="shared" si="7"/>
        <v>0</v>
      </c>
    </row>
    <row r="26" spans="2:17" s="1" customFormat="1" ht="15.75" customHeight="1">
      <c r="B26" s="14" t="s">
        <v>39</v>
      </c>
      <c r="C26" s="34"/>
      <c r="D26" s="26"/>
      <c r="E26" s="21"/>
      <c r="F26" s="34" t="s">
        <v>93</v>
      </c>
      <c r="G26" s="9" t="s">
        <v>258</v>
      </c>
      <c r="H26" s="11">
        <v>1929</v>
      </c>
      <c r="I26" s="11" t="s">
        <v>5</v>
      </c>
      <c r="J26" s="12" t="s">
        <v>100</v>
      </c>
      <c r="K26" s="16" t="s">
        <v>6</v>
      </c>
      <c r="L26" s="16" t="s">
        <v>9</v>
      </c>
      <c r="M26" s="10">
        <v>2</v>
      </c>
      <c r="N26" s="19">
        <v>2100</v>
      </c>
      <c r="O26" s="23"/>
      <c r="P26" s="17">
        <f t="shared" si="6"/>
        <v>2520</v>
      </c>
      <c r="Q26" s="18">
        <f t="shared" si="7"/>
        <v>0</v>
      </c>
    </row>
    <row r="27" spans="2:17" s="1" customFormat="1" ht="15.75" customHeight="1">
      <c r="B27" s="14" t="s">
        <v>39</v>
      </c>
      <c r="C27" s="34"/>
      <c r="D27" s="25"/>
      <c r="E27" s="40" t="s">
        <v>254</v>
      </c>
      <c r="F27" s="34" t="s">
        <v>93</v>
      </c>
      <c r="G27" s="9" t="s">
        <v>258</v>
      </c>
      <c r="H27" s="11">
        <v>1934</v>
      </c>
      <c r="I27" s="11" t="s">
        <v>12</v>
      </c>
      <c r="J27" s="12" t="s">
        <v>100</v>
      </c>
      <c r="K27" s="16" t="s">
        <v>6</v>
      </c>
      <c r="L27" s="16" t="s">
        <v>24</v>
      </c>
      <c r="M27" s="10">
        <v>1</v>
      </c>
      <c r="N27" s="19">
        <v>1450</v>
      </c>
      <c r="O27" s="23"/>
      <c r="P27" s="17">
        <f t="shared" si="6"/>
        <v>1740</v>
      </c>
      <c r="Q27" s="18">
        <f t="shared" si="7"/>
        <v>0</v>
      </c>
    </row>
    <row r="28" spans="2:17" s="1" customFormat="1" ht="15.75" customHeight="1">
      <c r="B28" s="14" t="s">
        <v>39</v>
      </c>
      <c r="C28" s="34"/>
      <c r="D28" s="26" t="s">
        <v>251</v>
      </c>
      <c r="E28" s="21"/>
      <c r="F28" s="34" t="s">
        <v>93</v>
      </c>
      <c r="G28" s="9" t="s">
        <v>258</v>
      </c>
      <c r="H28" s="11">
        <v>1948</v>
      </c>
      <c r="I28" s="11" t="s">
        <v>5</v>
      </c>
      <c r="J28" s="12" t="s">
        <v>100</v>
      </c>
      <c r="K28" s="16" t="s">
        <v>25</v>
      </c>
      <c r="L28" s="16" t="s">
        <v>24</v>
      </c>
      <c r="M28" s="10">
        <v>1</v>
      </c>
      <c r="N28" s="19">
        <v>800</v>
      </c>
      <c r="O28" s="23"/>
      <c r="P28" s="17">
        <f t="shared" si="6"/>
        <v>960</v>
      </c>
      <c r="Q28" s="18">
        <f t="shared" si="7"/>
        <v>0</v>
      </c>
    </row>
    <row r="29" spans="2:17" s="1" customFormat="1" ht="15.75" customHeight="1">
      <c r="B29" s="14" t="s">
        <v>39</v>
      </c>
      <c r="C29" s="34"/>
      <c r="D29" s="26" t="s">
        <v>251</v>
      </c>
      <c r="E29" s="21"/>
      <c r="F29" s="34" t="s">
        <v>93</v>
      </c>
      <c r="G29" s="9" t="s">
        <v>258</v>
      </c>
      <c r="H29" s="11">
        <v>1948</v>
      </c>
      <c r="I29" s="11" t="s">
        <v>5</v>
      </c>
      <c r="J29" s="12" t="s">
        <v>100</v>
      </c>
      <c r="K29" s="16" t="s">
        <v>25</v>
      </c>
      <c r="L29" s="16" t="s">
        <v>9</v>
      </c>
      <c r="M29" s="10">
        <v>3</v>
      </c>
      <c r="N29" s="19">
        <v>550</v>
      </c>
      <c r="O29" s="23"/>
      <c r="P29" s="17">
        <f t="shared" si="6"/>
        <v>660</v>
      </c>
      <c r="Q29" s="18">
        <f t="shared" si="7"/>
        <v>0</v>
      </c>
    </row>
    <row r="30" spans="2:17" s="1" customFormat="1" ht="15.75" customHeight="1">
      <c r="B30" s="14" t="s">
        <v>39</v>
      </c>
      <c r="C30" s="34"/>
      <c r="D30" s="26" t="s">
        <v>251</v>
      </c>
      <c r="E30" s="21"/>
      <c r="F30" s="34" t="s">
        <v>93</v>
      </c>
      <c r="G30" s="9" t="s">
        <v>258</v>
      </c>
      <c r="H30" s="11">
        <v>1948</v>
      </c>
      <c r="I30" s="11" t="s">
        <v>5</v>
      </c>
      <c r="J30" s="12" t="s">
        <v>100</v>
      </c>
      <c r="K30" s="16" t="s">
        <v>25</v>
      </c>
      <c r="L30" s="16" t="s">
        <v>26</v>
      </c>
      <c r="M30" s="10">
        <v>1</v>
      </c>
      <c r="N30" s="19">
        <v>450</v>
      </c>
      <c r="O30" s="23"/>
      <c r="P30" s="17">
        <f t="shared" si="6"/>
        <v>540</v>
      </c>
      <c r="Q30" s="18">
        <f t="shared" si="7"/>
        <v>0</v>
      </c>
    </row>
    <row r="31" spans="2:17" s="1" customFormat="1" ht="15.75" customHeight="1">
      <c r="B31" s="14" t="s">
        <v>39</v>
      </c>
      <c r="C31" s="34"/>
      <c r="D31" s="26" t="s">
        <v>251</v>
      </c>
      <c r="E31" s="21"/>
      <c r="F31" s="34" t="s">
        <v>93</v>
      </c>
      <c r="G31" s="9" t="s">
        <v>258</v>
      </c>
      <c r="H31" s="11">
        <v>1948</v>
      </c>
      <c r="I31" s="11" t="s">
        <v>5</v>
      </c>
      <c r="J31" s="12" t="s">
        <v>100</v>
      </c>
      <c r="K31" s="16" t="s">
        <v>25</v>
      </c>
      <c r="L31" s="16" t="s">
        <v>31</v>
      </c>
      <c r="M31" s="10">
        <v>2</v>
      </c>
      <c r="N31" s="19">
        <v>250</v>
      </c>
      <c r="O31" s="23"/>
      <c r="P31" s="17">
        <f t="shared" si="6"/>
        <v>300</v>
      </c>
      <c r="Q31" s="18">
        <f t="shared" si="7"/>
        <v>0</v>
      </c>
    </row>
    <row r="32" spans="2:17" s="1" customFormat="1" ht="15.75" customHeight="1">
      <c r="B32" s="14" t="s">
        <v>39</v>
      </c>
      <c r="C32" s="34"/>
      <c r="D32" s="26"/>
      <c r="E32" s="21"/>
      <c r="F32" s="34" t="s">
        <v>93</v>
      </c>
      <c r="G32" s="9" t="s">
        <v>258</v>
      </c>
      <c r="H32" s="11">
        <v>1952</v>
      </c>
      <c r="I32" s="11" t="s">
        <v>5</v>
      </c>
      <c r="J32" s="12" t="s">
        <v>100</v>
      </c>
      <c r="K32" s="16" t="s">
        <v>6</v>
      </c>
      <c r="L32" s="16" t="s">
        <v>24</v>
      </c>
      <c r="M32" s="10">
        <v>1</v>
      </c>
      <c r="N32" s="19">
        <v>340</v>
      </c>
      <c r="O32" s="23"/>
      <c r="P32" s="17">
        <f t="shared" si="6"/>
        <v>408</v>
      </c>
      <c r="Q32" s="18">
        <f t="shared" si="7"/>
        <v>0</v>
      </c>
    </row>
    <row r="33" spans="2:17" s="1" customFormat="1" ht="15.75" customHeight="1">
      <c r="B33" s="14" t="s">
        <v>39</v>
      </c>
      <c r="C33" s="34"/>
      <c r="D33" s="26"/>
      <c r="E33" s="21"/>
      <c r="F33" s="34" t="s">
        <v>93</v>
      </c>
      <c r="G33" s="9" t="s">
        <v>258</v>
      </c>
      <c r="H33" s="11">
        <v>1976</v>
      </c>
      <c r="I33" s="11" t="s">
        <v>5</v>
      </c>
      <c r="J33" s="12" t="s">
        <v>100</v>
      </c>
      <c r="K33" s="16" t="s">
        <v>6</v>
      </c>
      <c r="L33" s="16" t="s">
        <v>7</v>
      </c>
      <c r="M33" s="10">
        <v>0</v>
      </c>
      <c r="N33" s="19">
        <v>90</v>
      </c>
      <c r="O33" s="23"/>
      <c r="P33" s="17">
        <f t="shared" si="6"/>
        <v>108</v>
      </c>
      <c r="Q33" s="18">
        <f t="shared" si="7"/>
        <v>0</v>
      </c>
    </row>
    <row r="34" spans="2:17" s="1" customFormat="1" ht="15.75" customHeight="1">
      <c r="B34" s="14" t="s">
        <v>39</v>
      </c>
      <c r="C34" s="34"/>
      <c r="D34" s="26"/>
      <c r="E34" s="21"/>
      <c r="F34" s="34" t="s">
        <v>93</v>
      </c>
      <c r="G34" s="9" t="s">
        <v>258</v>
      </c>
      <c r="H34" s="11">
        <v>1979</v>
      </c>
      <c r="I34" s="11" t="s">
        <v>5</v>
      </c>
      <c r="J34" s="12" t="s">
        <v>100</v>
      </c>
      <c r="K34" s="16" t="s">
        <v>25</v>
      </c>
      <c r="L34" s="16" t="s">
        <v>24</v>
      </c>
      <c r="M34" s="10">
        <v>0</v>
      </c>
      <c r="N34" s="19">
        <v>60</v>
      </c>
      <c r="O34" s="23"/>
      <c r="P34" s="17">
        <f t="shared" si="6"/>
        <v>72</v>
      </c>
      <c r="Q34" s="18">
        <f t="shared" si="7"/>
        <v>0</v>
      </c>
    </row>
    <row r="35" spans="2:17" s="1" customFormat="1" ht="15.75" customHeight="1">
      <c r="B35" s="14" t="s">
        <v>39</v>
      </c>
      <c r="C35" s="34"/>
      <c r="D35" s="26"/>
      <c r="E35" s="21"/>
      <c r="F35" s="34" t="s">
        <v>93</v>
      </c>
      <c r="G35" s="9" t="s">
        <v>258</v>
      </c>
      <c r="H35" s="11">
        <v>1981</v>
      </c>
      <c r="I35" s="11" t="s">
        <v>5</v>
      </c>
      <c r="J35" s="12" t="s">
        <v>100</v>
      </c>
      <c r="K35" s="16" t="s">
        <v>25</v>
      </c>
      <c r="L35" s="16" t="s">
        <v>9</v>
      </c>
      <c r="M35" s="10">
        <v>0</v>
      </c>
      <c r="N35" s="19">
        <v>55</v>
      </c>
      <c r="O35" s="23"/>
      <c r="P35" s="17">
        <f t="shared" si="6"/>
        <v>66</v>
      </c>
      <c r="Q35" s="18">
        <f t="shared" si="7"/>
        <v>0</v>
      </c>
    </row>
    <row r="36" spans="2:17" s="1" customFormat="1" ht="15.75" customHeight="1">
      <c r="B36" s="14" t="s">
        <v>39</v>
      </c>
      <c r="C36" s="34"/>
      <c r="D36" s="26"/>
      <c r="E36" s="21"/>
      <c r="F36" s="34" t="s">
        <v>93</v>
      </c>
      <c r="G36" s="9" t="s">
        <v>258</v>
      </c>
      <c r="H36" s="11">
        <v>1990</v>
      </c>
      <c r="I36" s="11" t="s">
        <v>5</v>
      </c>
      <c r="J36" s="12" t="s">
        <v>100</v>
      </c>
      <c r="K36" s="16" t="s">
        <v>25</v>
      </c>
      <c r="L36" s="16" t="s">
        <v>24</v>
      </c>
      <c r="M36" s="10">
        <v>1</v>
      </c>
      <c r="N36" s="19">
        <v>74</v>
      </c>
      <c r="O36" s="23"/>
      <c r="P36" s="17">
        <f t="shared" si="6"/>
        <v>88.8</v>
      </c>
      <c r="Q36" s="18">
        <f t="shared" si="7"/>
        <v>0</v>
      </c>
    </row>
    <row r="37" spans="2:17" s="1" customFormat="1" ht="15.75" customHeight="1">
      <c r="B37" s="14" t="s">
        <v>39</v>
      </c>
      <c r="C37" s="34"/>
      <c r="D37" s="28"/>
      <c r="E37" s="24"/>
      <c r="F37" s="34" t="s">
        <v>93</v>
      </c>
      <c r="G37" s="9" t="s">
        <v>258</v>
      </c>
      <c r="H37" s="11">
        <v>1996</v>
      </c>
      <c r="I37" s="11" t="s">
        <v>5</v>
      </c>
      <c r="J37" s="12" t="s">
        <v>100</v>
      </c>
      <c r="K37" s="16" t="s">
        <v>6</v>
      </c>
      <c r="L37" s="16" t="s">
        <v>7</v>
      </c>
      <c r="M37" s="10">
        <v>1</v>
      </c>
      <c r="N37" s="19">
        <v>60</v>
      </c>
      <c r="O37" s="23"/>
      <c r="P37" s="17">
        <f t="shared" si="6"/>
        <v>72</v>
      </c>
      <c r="Q37" s="18">
        <f t="shared" si="7"/>
        <v>0</v>
      </c>
    </row>
    <row r="38" spans="2:17" s="1" customFormat="1" ht="15.75" customHeight="1">
      <c r="B38" s="14" t="s">
        <v>39</v>
      </c>
      <c r="C38" s="34"/>
      <c r="D38" s="26"/>
      <c r="E38" s="21"/>
      <c r="F38" s="34" t="s">
        <v>93</v>
      </c>
      <c r="G38" s="9" t="s">
        <v>258</v>
      </c>
      <c r="H38" s="11">
        <v>1998</v>
      </c>
      <c r="I38" s="11" t="s">
        <v>5</v>
      </c>
      <c r="J38" s="12" t="s">
        <v>100</v>
      </c>
      <c r="K38" s="16" t="s">
        <v>6</v>
      </c>
      <c r="L38" s="16" t="s">
        <v>7</v>
      </c>
      <c r="M38" s="10">
        <v>6</v>
      </c>
      <c r="N38" s="19">
        <v>50</v>
      </c>
      <c r="O38" s="23"/>
      <c r="P38" s="17">
        <f t="shared" si="6"/>
        <v>60</v>
      </c>
      <c r="Q38" s="18">
        <f t="shared" si="7"/>
        <v>0</v>
      </c>
    </row>
    <row r="39" spans="2:17" s="1" customFormat="1" ht="15.75" customHeight="1">
      <c r="B39" s="14" t="s">
        <v>42</v>
      </c>
      <c r="C39" s="34" t="s">
        <v>276</v>
      </c>
      <c r="D39" s="25"/>
      <c r="E39" s="40" t="s">
        <v>254</v>
      </c>
      <c r="F39" s="34" t="s">
        <v>93</v>
      </c>
      <c r="G39" s="9" t="s">
        <v>258</v>
      </c>
      <c r="H39" s="11">
        <v>1986</v>
      </c>
      <c r="I39" s="11" t="s">
        <v>5</v>
      </c>
      <c r="J39" s="12" t="s">
        <v>15</v>
      </c>
      <c r="K39" s="16" t="s">
        <v>6</v>
      </c>
      <c r="L39" s="16" t="s">
        <v>7</v>
      </c>
      <c r="M39" s="10">
        <v>0</v>
      </c>
      <c r="N39" s="19">
        <v>250</v>
      </c>
      <c r="O39" s="23">
        <v>250</v>
      </c>
      <c r="P39" s="17">
        <f t="shared" si="6"/>
        <v>300</v>
      </c>
      <c r="Q39" s="18">
        <f t="shared" si="7"/>
        <v>300</v>
      </c>
    </row>
    <row r="40" spans="2:17" s="1" customFormat="1" ht="15.75" customHeight="1">
      <c r="B40" s="14" t="s">
        <v>42</v>
      </c>
      <c r="C40" s="34"/>
      <c r="D40" s="25"/>
      <c r="E40" s="40"/>
      <c r="F40" s="34" t="s">
        <v>93</v>
      </c>
      <c r="G40" s="9" t="s">
        <v>258</v>
      </c>
      <c r="H40" s="11">
        <v>1889</v>
      </c>
      <c r="I40" s="11" t="s">
        <v>5</v>
      </c>
      <c r="J40" s="12" t="s">
        <v>100</v>
      </c>
      <c r="K40" s="16" t="s">
        <v>6</v>
      </c>
      <c r="L40" s="16" t="s">
        <v>26</v>
      </c>
      <c r="M40" s="10">
        <v>1</v>
      </c>
      <c r="N40" s="19">
        <v>3950</v>
      </c>
      <c r="O40" s="23"/>
      <c r="P40" s="17">
        <f t="shared" si="6"/>
        <v>4740</v>
      </c>
      <c r="Q40" s="18">
        <f t="shared" si="7"/>
        <v>0</v>
      </c>
    </row>
    <row r="41" spans="2:17" s="1" customFormat="1" ht="15.75" customHeight="1">
      <c r="B41" s="14" t="s">
        <v>42</v>
      </c>
      <c r="C41" s="34"/>
      <c r="D41" s="25"/>
      <c r="E41" s="40"/>
      <c r="F41" s="34" t="s">
        <v>93</v>
      </c>
      <c r="G41" s="9" t="s">
        <v>258</v>
      </c>
      <c r="H41" s="11">
        <v>1900</v>
      </c>
      <c r="I41" s="11" t="s">
        <v>5</v>
      </c>
      <c r="J41" s="12" t="s">
        <v>100</v>
      </c>
      <c r="K41" s="16" t="s">
        <v>6</v>
      </c>
      <c r="L41" s="16" t="s">
        <v>24</v>
      </c>
      <c r="M41" s="10">
        <v>1</v>
      </c>
      <c r="N41" s="19">
        <v>2950</v>
      </c>
      <c r="O41" s="23"/>
      <c r="P41" s="17">
        <f t="shared" si="6"/>
        <v>3540</v>
      </c>
      <c r="Q41" s="18">
        <f t="shared" si="7"/>
        <v>0</v>
      </c>
    </row>
    <row r="42" spans="2:17" s="1" customFormat="1" ht="15.75" customHeight="1">
      <c r="B42" s="14" t="s">
        <v>42</v>
      </c>
      <c r="C42" s="34"/>
      <c r="D42" s="26"/>
      <c r="E42" s="21"/>
      <c r="F42" s="34" t="s">
        <v>93</v>
      </c>
      <c r="G42" s="9" t="s">
        <v>258</v>
      </c>
      <c r="H42" s="11">
        <v>1904</v>
      </c>
      <c r="I42" s="11" t="s">
        <v>5</v>
      </c>
      <c r="J42" s="12" t="s">
        <v>100</v>
      </c>
      <c r="K42" s="16" t="s">
        <v>6</v>
      </c>
      <c r="L42" s="16" t="s">
        <v>7</v>
      </c>
      <c r="M42" s="10">
        <v>1</v>
      </c>
      <c r="N42" s="19">
        <v>1950</v>
      </c>
      <c r="O42" s="23"/>
      <c r="P42" s="17">
        <f t="shared" si="6"/>
        <v>2340</v>
      </c>
      <c r="Q42" s="18">
        <f t="shared" si="7"/>
        <v>0</v>
      </c>
    </row>
    <row r="43" spans="2:17" s="1" customFormat="1" ht="15.75" customHeight="1">
      <c r="B43" s="14" t="s">
        <v>42</v>
      </c>
      <c r="C43" s="34"/>
      <c r="D43" s="26"/>
      <c r="E43" s="21"/>
      <c r="F43" s="34" t="s">
        <v>93</v>
      </c>
      <c r="G43" s="9" t="s">
        <v>258</v>
      </c>
      <c r="H43" s="11">
        <v>1909</v>
      </c>
      <c r="I43" s="11" t="s">
        <v>5</v>
      </c>
      <c r="J43" s="12" t="s">
        <v>100</v>
      </c>
      <c r="K43" s="16" t="s">
        <v>6</v>
      </c>
      <c r="L43" s="16" t="s">
        <v>7</v>
      </c>
      <c r="M43" s="10">
        <v>1</v>
      </c>
      <c r="N43" s="19">
        <v>1850</v>
      </c>
      <c r="O43" s="23"/>
      <c r="P43" s="17">
        <f t="shared" si="6"/>
        <v>2220</v>
      </c>
      <c r="Q43" s="18">
        <f t="shared" si="7"/>
        <v>0</v>
      </c>
    </row>
    <row r="44" spans="2:17" s="1" customFormat="1" ht="15.75" customHeight="1">
      <c r="B44" s="14" t="s">
        <v>42</v>
      </c>
      <c r="C44" s="34"/>
      <c r="D44" s="26"/>
      <c r="E44" s="21"/>
      <c r="F44" s="34" t="s">
        <v>93</v>
      </c>
      <c r="G44" s="9" t="s">
        <v>258</v>
      </c>
      <c r="H44" s="11">
        <v>1913</v>
      </c>
      <c r="I44" s="11" t="s">
        <v>5</v>
      </c>
      <c r="J44" s="12" t="s">
        <v>100</v>
      </c>
      <c r="K44" s="16" t="s">
        <v>6</v>
      </c>
      <c r="L44" s="16" t="s">
        <v>9</v>
      </c>
      <c r="M44" s="10">
        <v>1</v>
      </c>
      <c r="N44" s="19">
        <v>1750</v>
      </c>
      <c r="O44" s="23"/>
      <c r="P44" s="17">
        <f t="shared" si="6"/>
        <v>2100</v>
      </c>
      <c r="Q44" s="18">
        <f t="shared" si="7"/>
        <v>0</v>
      </c>
    </row>
    <row r="45" spans="2:17" s="1" customFormat="1" ht="15.75" customHeight="1">
      <c r="B45" s="14" t="s">
        <v>42</v>
      </c>
      <c r="C45" s="34"/>
      <c r="D45" s="26"/>
      <c r="E45" s="21"/>
      <c r="F45" s="34" t="s">
        <v>93</v>
      </c>
      <c r="G45" s="9" t="s">
        <v>258</v>
      </c>
      <c r="H45" s="11">
        <v>1915</v>
      </c>
      <c r="I45" s="11" t="s">
        <v>5</v>
      </c>
      <c r="J45" s="12" t="s">
        <v>100</v>
      </c>
      <c r="K45" s="16" t="s">
        <v>6</v>
      </c>
      <c r="L45" s="16" t="s">
        <v>26</v>
      </c>
      <c r="M45" s="10">
        <v>1</v>
      </c>
      <c r="N45" s="19">
        <v>1650</v>
      </c>
      <c r="O45" s="23"/>
      <c r="P45" s="17">
        <f t="shared" si="6"/>
        <v>1980</v>
      </c>
      <c r="Q45" s="18">
        <f t="shared" si="7"/>
        <v>0</v>
      </c>
    </row>
    <row r="46" spans="2:17" s="1" customFormat="1" ht="15.75" customHeight="1">
      <c r="B46" s="14" t="s">
        <v>42</v>
      </c>
      <c r="C46" s="34"/>
      <c r="D46" s="26"/>
      <c r="E46" s="21"/>
      <c r="F46" s="34" t="s">
        <v>93</v>
      </c>
      <c r="G46" s="9" t="s">
        <v>258</v>
      </c>
      <c r="H46" s="11">
        <v>1917</v>
      </c>
      <c r="I46" s="11" t="s">
        <v>5</v>
      </c>
      <c r="J46" s="12" t="s">
        <v>100</v>
      </c>
      <c r="K46" s="16" t="s">
        <v>6</v>
      </c>
      <c r="L46" s="16" t="s">
        <v>7</v>
      </c>
      <c r="M46" s="10">
        <v>1</v>
      </c>
      <c r="N46" s="19">
        <v>1550</v>
      </c>
      <c r="O46" s="23"/>
      <c r="P46" s="17">
        <f t="shared" si="6"/>
        <v>1860</v>
      </c>
      <c r="Q46" s="18">
        <f t="shared" si="7"/>
        <v>0</v>
      </c>
    </row>
    <row r="47" spans="2:17" s="1" customFormat="1" ht="15.75" customHeight="1">
      <c r="B47" s="14" t="s">
        <v>42</v>
      </c>
      <c r="C47" s="34"/>
      <c r="D47" s="26"/>
      <c r="E47" s="21"/>
      <c r="F47" s="34" t="s">
        <v>93</v>
      </c>
      <c r="G47" s="9" t="s">
        <v>258</v>
      </c>
      <c r="H47" s="11">
        <v>1919</v>
      </c>
      <c r="I47" s="11" t="s">
        <v>5</v>
      </c>
      <c r="J47" s="12" t="s">
        <v>100</v>
      </c>
      <c r="K47" s="16" t="s">
        <v>8</v>
      </c>
      <c r="L47" s="16" t="s">
        <v>9</v>
      </c>
      <c r="M47" s="10">
        <v>1</v>
      </c>
      <c r="N47" s="19">
        <v>1450</v>
      </c>
      <c r="O47" s="23"/>
      <c r="P47" s="17">
        <f t="shared" si="6"/>
        <v>1740</v>
      </c>
      <c r="Q47" s="18">
        <f t="shared" si="7"/>
        <v>0</v>
      </c>
    </row>
    <row r="48" spans="2:17" s="1" customFormat="1" ht="15.75" customHeight="1">
      <c r="B48" s="14" t="s">
        <v>42</v>
      </c>
      <c r="C48" s="34"/>
      <c r="D48" s="26"/>
      <c r="E48" s="21"/>
      <c r="F48" s="34" t="s">
        <v>93</v>
      </c>
      <c r="G48" s="9" t="s">
        <v>258</v>
      </c>
      <c r="H48" s="11">
        <v>1922</v>
      </c>
      <c r="I48" s="11" t="s">
        <v>5</v>
      </c>
      <c r="J48" s="12" t="s">
        <v>100</v>
      </c>
      <c r="K48" s="16" t="s">
        <v>6</v>
      </c>
      <c r="L48" s="16" t="s">
        <v>7</v>
      </c>
      <c r="M48" s="10">
        <v>1</v>
      </c>
      <c r="N48" s="19">
        <v>1350</v>
      </c>
      <c r="O48" s="23"/>
      <c r="P48" s="17">
        <f t="shared" si="6"/>
        <v>1620</v>
      </c>
      <c r="Q48" s="18">
        <f t="shared" si="7"/>
        <v>0</v>
      </c>
    </row>
    <row r="49" spans="2:17" s="1" customFormat="1" ht="15.75" customHeight="1">
      <c r="B49" s="14" t="s">
        <v>42</v>
      </c>
      <c r="C49" s="34"/>
      <c r="D49" s="26"/>
      <c r="E49" s="21"/>
      <c r="F49" s="34" t="s">
        <v>93</v>
      </c>
      <c r="G49" s="9" t="s">
        <v>258</v>
      </c>
      <c r="H49" s="11">
        <v>1924</v>
      </c>
      <c r="I49" s="11" t="s">
        <v>5</v>
      </c>
      <c r="J49" s="12" t="s">
        <v>100</v>
      </c>
      <c r="K49" s="16" t="s">
        <v>6</v>
      </c>
      <c r="L49" s="16" t="s">
        <v>7</v>
      </c>
      <c r="M49" s="10">
        <v>2</v>
      </c>
      <c r="N49" s="19">
        <v>850</v>
      </c>
      <c r="O49" s="23"/>
      <c r="P49" s="17">
        <f t="shared" si="6"/>
        <v>1020</v>
      </c>
      <c r="Q49" s="18">
        <f t="shared" si="7"/>
        <v>0</v>
      </c>
    </row>
    <row r="50" spans="2:17" s="1" customFormat="1" ht="15.75" customHeight="1">
      <c r="B50" s="14" t="s">
        <v>42</v>
      </c>
      <c r="C50" s="34"/>
      <c r="D50" s="26"/>
      <c r="E50" s="21"/>
      <c r="F50" s="34" t="s">
        <v>93</v>
      </c>
      <c r="G50" s="9" t="s">
        <v>258</v>
      </c>
      <c r="H50" s="11">
        <v>1928</v>
      </c>
      <c r="I50" s="13" t="s">
        <v>12</v>
      </c>
      <c r="J50" s="12" t="s">
        <v>15</v>
      </c>
      <c r="K50" s="16" t="s">
        <v>6</v>
      </c>
      <c r="L50" s="16" t="s">
        <v>7</v>
      </c>
      <c r="M50" s="10">
        <v>1</v>
      </c>
      <c r="N50" s="19">
        <v>2050</v>
      </c>
      <c r="O50" s="23">
        <v>2050</v>
      </c>
      <c r="P50" s="17">
        <f t="shared" si="4"/>
        <v>2460</v>
      </c>
      <c r="Q50" s="18">
        <f t="shared" si="5"/>
        <v>2460</v>
      </c>
    </row>
    <row r="51" spans="2:17" s="1" customFormat="1" ht="15.75" customHeight="1">
      <c r="B51" s="14" t="s">
        <v>42</v>
      </c>
      <c r="C51" s="34"/>
      <c r="D51" s="26"/>
      <c r="E51" s="21"/>
      <c r="F51" s="34" t="s">
        <v>93</v>
      </c>
      <c r="G51" s="9" t="s">
        <v>258</v>
      </c>
      <c r="H51" s="11">
        <v>1937</v>
      </c>
      <c r="I51" s="11" t="s">
        <v>5</v>
      </c>
      <c r="J51" s="12" t="s">
        <v>100</v>
      </c>
      <c r="K51" s="16" t="s">
        <v>6</v>
      </c>
      <c r="L51" s="16" t="s">
        <v>7</v>
      </c>
      <c r="M51" s="10">
        <v>1</v>
      </c>
      <c r="N51" s="19">
        <v>900</v>
      </c>
      <c r="O51" s="23"/>
      <c r="P51" s="17">
        <f t="shared" si="4"/>
        <v>1080</v>
      </c>
      <c r="Q51" s="18">
        <f t="shared" si="5"/>
        <v>0</v>
      </c>
    </row>
    <row r="52" spans="2:17" s="1" customFormat="1" ht="15.75" customHeight="1">
      <c r="B52" s="14" t="s">
        <v>42</v>
      </c>
      <c r="C52" s="34"/>
      <c r="D52" s="26" t="s">
        <v>251</v>
      </c>
      <c r="E52" s="21"/>
      <c r="F52" s="34" t="s">
        <v>93</v>
      </c>
      <c r="G52" s="9" t="s">
        <v>258</v>
      </c>
      <c r="H52" s="11">
        <v>1946</v>
      </c>
      <c r="I52" s="11" t="s">
        <v>5</v>
      </c>
      <c r="J52" s="12" t="s">
        <v>100</v>
      </c>
      <c r="K52" s="16" t="s">
        <v>25</v>
      </c>
      <c r="L52" s="16" t="s">
        <v>9</v>
      </c>
      <c r="M52" s="10">
        <v>2</v>
      </c>
      <c r="N52" s="19">
        <v>300</v>
      </c>
      <c r="O52" s="23"/>
      <c r="P52" s="17">
        <f t="shared" si="4"/>
        <v>360</v>
      </c>
      <c r="Q52" s="18">
        <f t="shared" si="5"/>
        <v>0</v>
      </c>
    </row>
    <row r="53" spans="2:17" s="1" customFormat="1" ht="15.75" customHeight="1">
      <c r="B53" s="14" t="s">
        <v>42</v>
      </c>
      <c r="C53" s="34"/>
      <c r="D53" s="26"/>
      <c r="E53" s="21"/>
      <c r="F53" s="34" t="s">
        <v>93</v>
      </c>
      <c r="G53" s="9" t="s">
        <v>258</v>
      </c>
      <c r="H53" s="11">
        <v>1946</v>
      </c>
      <c r="I53" s="11" t="s">
        <v>5</v>
      </c>
      <c r="J53" s="12" t="s">
        <v>100</v>
      </c>
      <c r="K53" s="16" t="s">
        <v>6</v>
      </c>
      <c r="L53" s="16" t="s">
        <v>7</v>
      </c>
      <c r="M53" s="10">
        <v>0</v>
      </c>
      <c r="N53" s="19">
        <v>350</v>
      </c>
      <c r="O53" s="23"/>
      <c r="P53" s="17">
        <f t="shared" si="4"/>
        <v>420</v>
      </c>
      <c r="Q53" s="18">
        <f t="shared" si="5"/>
        <v>0</v>
      </c>
    </row>
    <row r="54" spans="2:17" s="1" customFormat="1" ht="15.75" customHeight="1">
      <c r="B54" s="14" t="s">
        <v>42</v>
      </c>
      <c r="C54" s="34"/>
      <c r="D54" s="26"/>
      <c r="E54" s="21"/>
      <c r="F54" s="34" t="s">
        <v>93</v>
      </c>
      <c r="G54" s="9" t="s">
        <v>258</v>
      </c>
      <c r="H54" s="11">
        <v>1947</v>
      </c>
      <c r="I54" s="13" t="s">
        <v>12</v>
      </c>
      <c r="J54" s="12" t="s">
        <v>15</v>
      </c>
      <c r="K54" s="16" t="s">
        <v>6</v>
      </c>
      <c r="L54" s="16" t="s">
        <v>7</v>
      </c>
      <c r="M54" s="10">
        <v>1</v>
      </c>
      <c r="N54" s="19">
        <v>1850</v>
      </c>
      <c r="O54" s="23">
        <v>1850</v>
      </c>
      <c r="P54" s="17">
        <f t="shared" si="4"/>
        <v>2220</v>
      </c>
      <c r="Q54" s="18">
        <f t="shared" si="5"/>
        <v>2220</v>
      </c>
    </row>
    <row r="55" spans="2:17" s="1" customFormat="1" ht="15.75" customHeight="1">
      <c r="B55" s="14" t="s">
        <v>42</v>
      </c>
      <c r="C55" s="34"/>
      <c r="D55" s="26"/>
      <c r="E55" s="21"/>
      <c r="F55" s="34" t="s">
        <v>93</v>
      </c>
      <c r="G55" s="9" t="s">
        <v>258</v>
      </c>
      <c r="H55" s="11">
        <v>1947</v>
      </c>
      <c r="I55" s="13" t="s">
        <v>56</v>
      </c>
      <c r="J55" s="12" t="s">
        <v>15</v>
      </c>
      <c r="K55" s="16" t="s">
        <v>6</v>
      </c>
      <c r="L55" s="16" t="s">
        <v>7</v>
      </c>
      <c r="M55" s="10">
        <v>1</v>
      </c>
      <c r="N55" s="19">
        <v>350</v>
      </c>
      <c r="O55" s="23">
        <v>350</v>
      </c>
      <c r="P55" s="17">
        <f t="shared" si="4"/>
        <v>420</v>
      </c>
      <c r="Q55" s="18">
        <f t="shared" si="5"/>
        <v>420</v>
      </c>
    </row>
    <row r="56" spans="2:17" s="1" customFormat="1" ht="15.75" customHeight="1">
      <c r="B56" s="14" t="s">
        <v>42</v>
      </c>
      <c r="C56" s="34"/>
      <c r="D56" s="26"/>
      <c r="E56" s="21"/>
      <c r="F56" s="34" t="s">
        <v>93</v>
      </c>
      <c r="G56" s="9" t="s">
        <v>258</v>
      </c>
      <c r="H56" s="11">
        <v>1947</v>
      </c>
      <c r="I56" s="11" t="s">
        <v>5</v>
      </c>
      <c r="J56" s="12" t="s">
        <v>16</v>
      </c>
      <c r="K56" s="16" t="s">
        <v>6</v>
      </c>
      <c r="L56" s="16" t="s">
        <v>7</v>
      </c>
      <c r="M56" s="10">
        <v>3</v>
      </c>
      <c r="N56" s="19">
        <v>800</v>
      </c>
      <c r="O56" s="23">
        <v>2400</v>
      </c>
      <c r="P56" s="17">
        <f t="shared" si="4"/>
        <v>960</v>
      </c>
      <c r="Q56" s="18">
        <f t="shared" si="5"/>
        <v>2880</v>
      </c>
    </row>
    <row r="57" spans="2:17" s="1" customFormat="1" ht="15.75" customHeight="1">
      <c r="B57" s="14" t="s">
        <v>42</v>
      </c>
      <c r="C57" s="34"/>
      <c r="D57" s="26"/>
      <c r="E57" s="21"/>
      <c r="F57" s="34" t="s">
        <v>93</v>
      </c>
      <c r="G57" s="9" t="s">
        <v>258</v>
      </c>
      <c r="H57" s="11">
        <v>1950</v>
      </c>
      <c r="I57" s="11" t="s">
        <v>5</v>
      </c>
      <c r="J57" s="12" t="s">
        <v>100</v>
      </c>
      <c r="K57" s="16" t="s">
        <v>6</v>
      </c>
      <c r="L57" s="16" t="s">
        <v>7</v>
      </c>
      <c r="M57" s="10">
        <v>2</v>
      </c>
      <c r="N57" s="19">
        <v>450</v>
      </c>
      <c r="O57" s="23"/>
      <c r="P57" s="17">
        <f t="shared" si="4"/>
        <v>540</v>
      </c>
      <c r="Q57" s="18">
        <f t="shared" si="5"/>
        <v>0</v>
      </c>
    </row>
    <row r="58" spans="2:17" s="1" customFormat="1" ht="15.75" customHeight="1">
      <c r="B58" s="14" t="s">
        <v>42</v>
      </c>
      <c r="C58" s="34"/>
      <c r="D58" s="26"/>
      <c r="E58" s="21"/>
      <c r="F58" s="34" t="s">
        <v>93</v>
      </c>
      <c r="G58" s="9" t="s">
        <v>258</v>
      </c>
      <c r="H58" s="11">
        <v>1952</v>
      </c>
      <c r="I58" s="11" t="s">
        <v>5</v>
      </c>
      <c r="J58" s="12" t="s">
        <v>100</v>
      </c>
      <c r="K58" s="16" t="s">
        <v>6</v>
      </c>
      <c r="L58" s="16" t="s">
        <v>9</v>
      </c>
      <c r="M58" s="10">
        <v>1</v>
      </c>
      <c r="N58" s="19">
        <v>400</v>
      </c>
      <c r="O58" s="23"/>
      <c r="P58" s="17">
        <f t="shared" si="4"/>
        <v>480</v>
      </c>
      <c r="Q58" s="18">
        <f t="shared" si="5"/>
        <v>0</v>
      </c>
    </row>
    <row r="59" spans="2:17" s="1" customFormat="1" ht="15.75" customHeight="1">
      <c r="B59" s="14" t="s">
        <v>42</v>
      </c>
      <c r="C59" s="34"/>
      <c r="D59" s="26"/>
      <c r="E59" s="21"/>
      <c r="F59" s="34" t="s">
        <v>93</v>
      </c>
      <c r="G59" s="9" t="s">
        <v>258</v>
      </c>
      <c r="H59" s="11">
        <v>1953</v>
      </c>
      <c r="I59" s="13" t="s">
        <v>56</v>
      </c>
      <c r="J59" s="12" t="s">
        <v>100</v>
      </c>
      <c r="K59" s="16" t="s">
        <v>6</v>
      </c>
      <c r="L59" s="16" t="s">
        <v>9</v>
      </c>
      <c r="M59" s="10">
        <v>1</v>
      </c>
      <c r="N59" s="19">
        <v>150</v>
      </c>
      <c r="O59" s="23"/>
      <c r="P59" s="17">
        <f t="shared" si="4"/>
        <v>180</v>
      </c>
      <c r="Q59" s="18">
        <f t="shared" si="5"/>
        <v>0</v>
      </c>
    </row>
    <row r="60" spans="2:17" s="1" customFormat="1" ht="15.75" customHeight="1">
      <c r="B60" s="14" t="s">
        <v>42</v>
      </c>
      <c r="C60" s="34"/>
      <c r="D60" s="26"/>
      <c r="E60" s="21"/>
      <c r="F60" s="34" t="s">
        <v>93</v>
      </c>
      <c r="G60" s="9" t="s">
        <v>258</v>
      </c>
      <c r="H60" s="11">
        <v>1953</v>
      </c>
      <c r="I60" s="11" t="s">
        <v>5</v>
      </c>
      <c r="J60" s="12" t="s">
        <v>100</v>
      </c>
      <c r="K60" s="16" t="s">
        <v>6</v>
      </c>
      <c r="L60" s="16" t="s">
        <v>9</v>
      </c>
      <c r="M60" s="10">
        <v>3</v>
      </c>
      <c r="N60" s="19">
        <v>400</v>
      </c>
      <c r="O60" s="23"/>
      <c r="P60" s="17">
        <f t="shared" si="4"/>
        <v>480</v>
      </c>
      <c r="Q60" s="18">
        <f t="shared" si="5"/>
        <v>0</v>
      </c>
    </row>
    <row r="61" spans="2:17" s="1" customFormat="1" ht="15.75" customHeight="1">
      <c r="B61" s="14" t="s">
        <v>42</v>
      </c>
      <c r="C61" s="34"/>
      <c r="D61" s="26"/>
      <c r="E61" s="21"/>
      <c r="F61" s="34" t="s">
        <v>93</v>
      </c>
      <c r="G61" s="9" t="s">
        <v>258</v>
      </c>
      <c r="H61" s="11">
        <v>1959</v>
      </c>
      <c r="I61" s="11" t="s">
        <v>5</v>
      </c>
      <c r="J61" s="12" t="s">
        <v>15</v>
      </c>
      <c r="K61" s="16" t="s">
        <v>6</v>
      </c>
      <c r="L61" s="16" t="s">
        <v>7</v>
      </c>
      <c r="M61" s="10">
        <v>0</v>
      </c>
      <c r="N61" s="19">
        <v>400</v>
      </c>
      <c r="O61" s="23">
        <v>400</v>
      </c>
      <c r="P61" s="17">
        <f t="shared" si="4"/>
        <v>480</v>
      </c>
      <c r="Q61" s="18">
        <f t="shared" si="5"/>
        <v>480</v>
      </c>
    </row>
    <row r="62" spans="2:17" s="1" customFormat="1" ht="15.75" customHeight="1">
      <c r="B62" s="14" t="s">
        <v>42</v>
      </c>
      <c r="C62" s="34"/>
      <c r="D62" s="25"/>
      <c r="E62" s="40" t="s">
        <v>254</v>
      </c>
      <c r="F62" s="34" t="s">
        <v>93</v>
      </c>
      <c r="G62" s="9" t="s">
        <v>258</v>
      </c>
      <c r="H62" s="11">
        <v>1975</v>
      </c>
      <c r="I62" s="11" t="s">
        <v>5</v>
      </c>
      <c r="J62" s="12" t="s">
        <v>100</v>
      </c>
      <c r="K62" s="16" t="s">
        <v>25</v>
      </c>
      <c r="L62" s="16" t="s">
        <v>24</v>
      </c>
      <c r="M62" s="10">
        <v>0</v>
      </c>
      <c r="N62" s="19">
        <v>100</v>
      </c>
      <c r="O62" s="23"/>
      <c r="P62" s="17">
        <f t="shared" si="4"/>
        <v>120</v>
      </c>
      <c r="Q62" s="18">
        <f t="shared" si="5"/>
        <v>0</v>
      </c>
    </row>
    <row r="63" spans="2:17" s="1" customFormat="1" ht="15.75" customHeight="1">
      <c r="B63" s="14" t="s">
        <v>42</v>
      </c>
      <c r="C63" s="34"/>
      <c r="D63" s="25"/>
      <c r="E63" s="40"/>
      <c r="F63" s="34" t="s">
        <v>93</v>
      </c>
      <c r="G63" s="9" t="s">
        <v>258</v>
      </c>
      <c r="H63" s="11">
        <v>1979</v>
      </c>
      <c r="I63" s="11" t="s">
        <v>5</v>
      </c>
      <c r="J63" s="12" t="s">
        <v>100</v>
      </c>
      <c r="K63" s="16" t="s">
        <v>25</v>
      </c>
      <c r="L63" s="16" t="s">
        <v>24</v>
      </c>
      <c r="M63" s="10">
        <v>0</v>
      </c>
      <c r="N63" s="19">
        <v>60</v>
      </c>
      <c r="O63" s="23"/>
      <c r="P63" s="17">
        <f t="shared" si="4"/>
        <v>72</v>
      </c>
      <c r="Q63" s="18">
        <f t="shared" si="5"/>
        <v>0</v>
      </c>
    </row>
    <row r="64" spans="2:17" s="1" customFormat="1" ht="15.75" customHeight="1">
      <c r="B64" s="14" t="s">
        <v>42</v>
      </c>
      <c r="C64" s="34"/>
      <c r="D64" s="25"/>
      <c r="E64" s="40"/>
      <c r="F64" s="34" t="s">
        <v>93</v>
      </c>
      <c r="G64" s="9" t="s">
        <v>258</v>
      </c>
      <c r="H64" s="11">
        <v>1982</v>
      </c>
      <c r="I64" s="11" t="s">
        <v>5</v>
      </c>
      <c r="J64" s="12" t="s">
        <v>100</v>
      </c>
      <c r="K64" s="16" t="s">
        <v>25</v>
      </c>
      <c r="L64" s="16" t="s">
        <v>24</v>
      </c>
      <c r="M64" s="10">
        <v>0</v>
      </c>
      <c r="N64" s="19">
        <v>80</v>
      </c>
      <c r="O64" s="23"/>
      <c r="P64" s="17">
        <f t="shared" si="4"/>
        <v>96</v>
      </c>
      <c r="Q64" s="18">
        <f t="shared" si="5"/>
        <v>0</v>
      </c>
    </row>
    <row r="65" spans="2:17" s="1" customFormat="1" ht="15.75" customHeight="1">
      <c r="B65" s="14" t="s">
        <v>42</v>
      </c>
      <c r="C65" s="34"/>
      <c r="D65" s="25"/>
      <c r="E65" s="40"/>
      <c r="F65" s="34" t="s">
        <v>93</v>
      </c>
      <c r="G65" s="9" t="s">
        <v>258</v>
      </c>
      <c r="H65" s="11">
        <v>1985</v>
      </c>
      <c r="I65" s="11" t="s">
        <v>5</v>
      </c>
      <c r="J65" s="12" t="s">
        <v>100</v>
      </c>
      <c r="K65" s="16" t="s">
        <v>25</v>
      </c>
      <c r="L65" s="16" t="s">
        <v>24</v>
      </c>
      <c r="M65" s="10">
        <v>0</v>
      </c>
      <c r="N65" s="19">
        <v>70</v>
      </c>
      <c r="O65" s="23"/>
      <c r="P65" s="17">
        <f t="shared" si="4"/>
        <v>84</v>
      </c>
      <c r="Q65" s="18">
        <f t="shared" si="5"/>
        <v>0</v>
      </c>
    </row>
    <row r="66" spans="2:17" s="1" customFormat="1" ht="15.75" customHeight="1">
      <c r="B66" s="14" t="s">
        <v>42</v>
      </c>
      <c r="C66" s="34"/>
      <c r="D66" s="25"/>
      <c r="E66" s="40"/>
      <c r="F66" s="34" t="s">
        <v>93</v>
      </c>
      <c r="G66" s="9" t="s">
        <v>258</v>
      </c>
      <c r="H66" s="11">
        <v>1986</v>
      </c>
      <c r="I66" s="11" t="s">
        <v>5</v>
      </c>
      <c r="J66" s="12" t="s">
        <v>100</v>
      </c>
      <c r="K66" s="16" t="s">
        <v>25</v>
      </c>
      <c r="L66" s="16" t="s">
        <v>24</v>
      </c>
      <c r="M66" s="10">
        <v>0</v>
      </c>
      <c r="N66" s="19">
        <v>70</v>
      </c>
      <c r="O66" s="23"/>
      <c r="P66" s="17">
        <f t="shared" si="4"/>
        <v>84</v>
      </c>
      <c r="Q66" s="18">
        <f t="shared" si="5"/>
        <v>0</v>
      </c>
    </row>
    <row r="67" spans="2:17" s="1" customFormat="1" ht="15.75" customHeight="1">
      <c r="B67" s="14" t="s">
        <v>42</v>
      </c>
      <c r="C67" s="34"/>
      <c r="D67" s="26"/>
      <c r="E67" s="21"/>
      <c r="F67" s="34" t="s">
        <v>93</v>
      </c>
      <c r="G67" s="9" t="s">
        <v>258</v>
      </c>
      <c r="H67" s="11">
        <v>1990</v>
      </c>
      <c r="I67" s="11" t="s">
        <v>5</v>
      </c>
      <c r="J67" s="12" t="s">
        <v>100</v>
      </c>
      <c r="K67" s="16" t="s">
        <v>6</v>
      </c>
      <c r="L67" s="16" t="s">
        <v>7</v>
      </c>
      <c r="M67" s="10">
        <v>7</v>
      </c>
      <c r="N67" s="19">
        <v>50</v>
      </c>
      <c r="O67" s="23"/>
      <c r="P67" s="17">
        <f t="shared" si="4"/>
        <v>60</v>
      </c>
      <c r="Q67" s="18">
        <f t="shared" si="5"/>
        <v>0</v>
      </c>
    </row>
    <row r="68" spans="2:17" s="1" customFormat="1" ht="15.75" customHeight="1">
      <c r="B68" s="14" t="s">
        <v>42</v>
      </c>
      <c r="C68" s="34"/>
      <c r="D68" s="25"/>
      <c r="E68" s="40" t="s">
        <v>254</v>
      </c>
      <c r="F68" s="34" t="s">
        <v>93</v>
      </c>
      <c r="G68" s="9" t="s">
        <v>258</v>
      </c>
      <c r="H68" s="11">
        <v>1995</v>
      </c>
      <c r="I68" s="11" t="s">
        <v>12</v>
      </c>
      <c r="J68" s="12" t="s">
        <v>100</v>
      </c>
      <c r="K68" s="16" t="s">
        <v>6</v>
      </c>
      <c r="L68" s="16" t="s">
        <v>7</v>
      </c>
      <c r="M68" s="10">
        <v>1</v>
      </c>
      <c r="N68" s="19">
        <v>100</v>
      </c>
      <c r="O68" s="23"/>
      <c r="P68" s="17">
        <f t="shared" si="4"/>
        <v>120</v>
      </c>
      <c r="Q68" s="18">
        <f t="shared" si="5"/>
        <v>0</v>
      </c>
    </row>
    <row r="69" spans="2:17" s="1" customFormat="1" ht="15.75" customHeight="1">
      <c r="B69" s="14" t="s">
        <v>42</v>
      </c>
      <c r="C69" s="34"/>
      <c r="D69" s="28"/>
      <c r="E69" s="24"/>
      <c r="F69" s="34" t="s">
        <v>93</v>
      </c>
      <c r="G69" s="9" t="s">
        <v>258</v>
      </c>
      <c r="H69" s="11">
        <v>1996</v>
      </c>
      <c r="I69" s="11" t="s">
        <v>5</v>
      </c>
      <c r="J69" s="12" t="s">
        <v>100</v>
      </c>
      <c r="K69" s="16" t="s">
        <v>6</v>
      </c>
      <c r="L69" s="16" t="s">
        <v>7</v>
      </c>
      <c r="M69" s="10">
        <v>0</v>
      </c>
      <c r="N69" s="19">
        <v>30</v>
      </c>
      <c r="O69" s="23"/>
      <c r="P69" s="17">
        <f t="shared" si="4"/>
        <v>36</v>
      </c>
      <c r="Q69" s="18">
        <f t="shared" si="5"/>
        <v>0</v>
      </c>
    </row>
    <row r="70" spans="2:17" s="1" customFormat="1" ht="15.75" customHeight="1">
      <c r="B70" s="14" t="s">
        <v>45</v>
      </c>
      <c r="C70" s="34"/>
      <c r="D70" s="25"/>
      <c r="E70" s="20"/>
      <c r="F70" s="34" t="s">
        <v>93</v>
      </c>
      <c r="G70" s="9" t="s">
        <v>258</v>
      </c>
      <c r="H70" s="11">
        <v>1942</v>
      </c>
      <c r="I70" s="11" t="s">
        <v>5</v>
      </c>
      <c r="J70" s="12" t="s">
        <v>100</v>
      </c>
      <c r="K70" s="16" t="s">
        <v>6</v>
      </c>
      <c r="L70" s="16" t="s">
        <v>7</v>
      </c>
      <c r="M70" s="10">
        <v>1</v>
      </c>
      <c r="N70" s="19">
        <v>340</v>
      </c>
      <c r="O70" s="23"/>
      <c r="P70" s="17">
        <f t="shared" si="4"/>
        <v>408</v>
      </c>
      <c r="Q70" s="18">
        <f t="shared" si="5"/>
        <v>0</v>
      </c>
    </row>
    <row r="71" spans="2:17" s="1" customFormat="1" ht="15.75" customHeight="1">
      <c r="B71" s="14" t="s">
        <v>45</v>
      </c>
      <c r="C71" s="34"/>
      <c r="D71" s="26"/>
      <c r="E71" s="21"/>
      <c r="F71" s="34" t="s">
        <v>93</v>
      </c>
      <c r="G71" s="9" t="s">
        <v>258</v>
      </c>
      <c r="H71" s="11">
        <v>1949</v>
      </c>
      <c r="I71" s="11" t="s">
        <v>5</v>
      </c>
      <c r="J71" s="12" t="s">
        <v>100</v>
      </c>
      <c r="K71" s="16" t="s">
        <v>6</v>
      </c>
      <c r="L71" s="16" t="s">
        <v>9</v>
      </c>
      <c r="M71" s="10">
        <v>1</v>
      </c>
      <c r="N71" s="19">
        <v>340</v>
      </c>
      <c r="O71" s="23"/>
      <c r="P71" s="17">
        <f t="shared" si="4"/>
        <v>408</v>
      </c>
      <c r="Q71" s="18">
        <f t="shared" si="5"/>
        <v>0</v>
      </c>
    </row>
    <row r="72" spans="2:17" s="1" customFormat="1" ht="15.75" customHeight="1">
      <c r="B72" s="14" t="s">
        <v>189</v>
      </c>
      <c r="C72" s="34"/>
      <c r="D72" s="26"/>
      <c r="E72" s="21"/>
      <c r="F72" s="34" t="s">
        <v>93</v>
      </c>
      <c r="G72" s="9" t="s">
        <v>258</v>
      </c>
      <c r="H72" s="11">
        <v>1981</v>
      </c>
      <c r="I72" s="11" t="s">
        <v>5</v>
      </c>
      <c r="J72" s="12" t="s">
        <v>100</v>
      </c>
      <c r="K72" s="16" t="s">
        <v>165</v>
      </c>
      <c r="L72" s="16" t="s">
        <v>24</v>
      </c>
      <c r="M72" s="10">
        <v>0</v>
      </c>
      <c r="N72" s="19">
        <v>35</v>
      </c>
      <c r="O72" s="23"/>
      <c r="P72" s="17">
        <f t="shared" si="4"/>
        <v>42</v>
      </c>
      <c r="Q72" s="18">
        <f t="shared" si="5"/>
        <v>0</v>
      </c>
    </row>
    <row r="73" spans="2:17" s="1" customFormat="1" ht="15.75" customHeight="1">
      <c r="B73" s="14" t="s">
        <v>479</v>
      </c>
      <c r="C73" s="34" t="s">
        <v>278</v>
      </c>
      <c r="D73" s="26"/>
      <c r="E73" s="21"/>
      <c r="F73" s="34" t="s">
        <v>90</v>
      </c>
      <c r="G73" s="9" t="s">
        <v>235</v>
      </c>
      <c r="H73" s="11">
        <v>1977</v>
      </c>
      <c r="I73" s="11" t="s">
        <v>5</v>
      </c>
      <c r="J73" s="12" t="s">
        <v>100</v>
      </c>
      <c r="K73" s="16" t="s">
        <v>6</v>
      </c>
      <c r="L73" s="16" t="s">
        <v>24</v>
      </c>
      <c r="M73" s="10">
        <v>5</v>
      </c>
      <c r="N73" s="19">
        <v>65</v>
      </c>
      <c r="O73" s="23"/>
      <c r="P73" s="17">
        <f t="shared" si="4"/>
        <v>78</v>
      </c>
      <c r="Q73" s="18">
        <f t="shared" si="5"/>
        <v>0</v>
      </c>
    </row>
    <row r="74" spans="2:17" s="1" customFormat="1" ht="15.75" customHeight="1">
      <c r="B74" s="14" t="s">
        <v>479</v>
      </c>
      <c r="C74" s="34" t="s">
        <v>278</v>
      </c>
      <c r="D74" s="26"/>
      <c r="E74" s="21"/>
      <c r="F74" s="34" t="s">
        <v>90</v>
      </c>
      <c r="G74" s="9" t="s">
        <v>235</v>
      </c>
      <c r="H74" s="11">
        <v>1983</v>
      </c>
      <c r="I74" s="11" t="s">
        <v>5</v>
      </c>
      <c r="J74" s="12" t="s">
        <v>100</v>
      </c>
      <c r="K74" s="16" t="s">
        <v>6</v>
      </c>
      <c r="L74" s="16" t="s">
        <v>24</v>
      </c>
      <c r="M74" s="10">
        <v>4</v>
      </c>
      <c r="N74" s="19">
        <v>175</v>
      </c>
      <c r="O74" s="23"/>
      <c r="P74" s="17">
        <f t="shared" si="4"/>
        <v>210</v>
      </c>
      <c r="Q74" s="18">
        <f t="shared" si="5"/>
        <v>0</v>
      </c>
    </row>
    <row r="75" spans="2:17" s="1" customFormat="1" ht="15.75" customHeight="1">
      <c r="B75" s="14" t="s">
        <v>480</v>
      </c>
      <c r="C75" s="34" t="s">
        <v>277</v>
      </c>
      <c r="D75" s="25"/>
      <c r="E75" s="20"/>
      <c r="F75" s="34" t="s">
        <v>90</v>
      </c>
      <c r="G75" s="9" t="s">
        <v>235</v>
      </c>
      <c r="H75" s="11">
        <v>2017</v>
      </c>
      <c r="I75" s="11" t="s">
        <v>5</v>
      </c>
      <c r="J75" s="12" t="s">
        <v>100</v>
      </c>
      <c r="K75" s="16" t="s">
        <v>6</v>
      </c>
      <c r="L75" s="16" t="s">
        <v>7</v>
      </c>
      <c r="M75" s="10">
        <v>2</v>
      </c>
      <c r="N75" s="19">
        <v>400</v>
      </c>
      <c r="O75" s="23"/>
      <c r="P75" s="17">
        <f t="shared" si="4"/>
        <v>480</v>
      </c>
      <c r="Q75" s="18">
        <f t="shared" si="5"/>
        <v>0</v>
      </c>
    </row>
    <row r="76" spans="2:17" s="1" customFormat="1" ht="15.75" customHeight="1">
      <c r="B76" s="14" t="s">
        <v>480</v>
      </c>
      <c r="C76" s="34" t="s">
        <v>277</v>
      </c>
      <c r="D76" s="25"/>
      <c r="E76" s="20"/>
      <c r="F76" s="34" t="s">
        <v>90</v>
      </c>
      <c r="G76" s="9" t="s">
        <v>235</v>
      </c>
      <c r="H76" s="11">
        <v>2018</v>
      </c>
      <c r="I76" s="11" t="s">
        <v>5</v>
      </c>
      <c r="J76" s="12" t="s">
        <v>100</v>
      </c>
      <c r="K76" s="16" t="s">
        <v>6</v>
      </c>
      <c r="L76" s="16" t="s">
        <v>7</v>
      </c>
      <c r="M76" s="10">
        <v>1</v>
      </c>
      <c r="N76" s="19">
        <v>400</v>
      </c>
      <c r="O76" s="23"/>
      <c r="P76" s="17">
        <f t="shared" si="4"/>
        <v>480</v>
      </c>
      <c r="Q76" s="18">
        <f t="shared" si="5"/>
        <v>0</v>
      </c>
    </row>
    <row r="77" spans="2:17" s="1" customFormat="1" ht="15.75" customHeight="1">
      <c r="B77" s="14" t="s">
        <v>480</v>
      </c>
      <c r="C77" s="34" t="s">
        <v>278</v>
      </c>
      <c r="D77" s="25"/>
      <c r="E77" s="20"/>
      <c r="F77" s="34" t="s">
        <v>90</v>
      </c>
      <c r="G77" s="9" t="s">
        <v>235</v>
      </c>
      <c r="H77" s="11">
        <v>2017</v>
      </c>
      <c r="I77" s="11" t="s">
        <v>5</v>
      </c>
      <c r="J77" s="12" t="s">
        <v>100</v>
      </c>
      <c r="K77" s="16" t="s">
        <v>6</v>
      </c>
      <c r="L77" s="16" t="s">
        <v>7</v>
      </c>
      <c r="M77" s="10">
        <v>4</v>
      </c>
      <c r="N77" s="19">
        <v>475</v>
      </c>
      <c r="O77" s="23"/>
      <c r="P77" s="17">
        <f t="shared" si="4"/>
        <v>570</v>
      </c>
      <c r="Q77" s="18">
        <f t="shared" si="5"/>
        <v>0</v>
      </c>
    </row>
    <row r="78" spans="2:17" s="1" customFormat="1" ht="15.75" customHeight="1">
      <c r="B78" s="14" t="s">
        <v>480</v>
      </c>
      <c r="C78" s="34" t="s">
        <v>278</v>
      </c>
      <c r="D78" s="25"/>
      <c r="E78" s="20"/>
      <c r="F78" s="34" t="s">
        <v>90</v>
      </c>
      <c r="G78" s="9" t="s">
        <v>235</v>
      </c>
      <c r="H78" s="11">
        <v>2018</v>
      </c>
      <c r="I78" s="11" t="s">
        <v>5</v>
      </c>
      <c r="J78" s="12" t="s">
        <v>100</v>
      </c>
      <c r="K78" s="16" t="s">
        <v>6</v>
      </c>
      <c r="L78" s="16" t="s">
        <v>7</v>
      </c>
      <c r="M78" s="10">
        <v>2</v>
      </c>
      <c r="N78" s="19">
        <v>530</v>
      </c>
      <c r="O78" s="23"/>
      <c r="P78" s="17">
        <f t="shared" si="4"/>
        <v>636</v>
      </c>
      <c r="Q78" s="18">
        <f t="shared" si="5"/>
        <v>0</v>
      </c>
    </row>
    <row r="79" spans="2:17" s="1" customFormat="1" ht="15.75" customHeight="1">
      <c r="B79" s="14" t="s">
        <v>481</v>
      </c>
      <c r="C79" s="34" t="s">
        <v>279</v>
      </c>
      <c r="D79" s="25"/>
      <c r="E79" s="20"/>
      <c r="F79" s="34" t="s">
        <v>91</v>
      </c>
      <c r="G79" s="9" t="s">
        <v>235</v>
      </c>
      <c r="H79" s="11">
        <v>2010</v>
      </c>
      <c r="I79" s="11" t="s">
        <v>5</v>
      </c>
      <c r="J79" s="12" t="s">
        <v>100</v>
      </c>
      <c r="K79" s="16" t="s">
        <v>6</v>
      </c>
      <c r="L79" s="16" t="s">
        <v>7</v>
      </c>
      <c r="M79" s="10">
        <v>1</v>
      </c>
      <c r="N79" s="19">
        <v>280</v>
      </c>
      <c r="O79" s="23"/>
      <c r="P79" s="17">
        <f t="shared" si="4"/>
        <v>336</v>
      </c>
      <c r="Q79" s="18">
        <f t="shared" si="5"/>
        <v>0</v>
      </c>
    </row>
    <row r="80" spans="2:17" s="1" customFormat="1" ht="15.75" customHeight="1">
      <c r="B80" s="14" t="s">
        <v>481</v>
      </c>
      <c r="C80" s="34" t="s">
        <v>280</v>
      </c>
      <c r="D80" s="25"/>
      <c r="E80" s="20"/>
      <c r="F80" s="34" t="s">
        <v>91</v>
      </c>
      <c r="G80" s="9" t="s">
        <v>235</v>
      </c>
      <c r="H80" s="11">
        <v>2011</v>
      </c>
      <c r="I80" s="11" t="s">
        <v>5</v>
      </c>
      <c r="J80" s="12" t="s">
        <v>100</v>
      </c>
      <c r="K80" s="16" t="s">
        <v>6</v>
      </c>
      <c r="L80" s="16" t="s">
        <v>7</v>
      </c>
      <c r="M80" s="10">
        <v>0</v>
      </c>
      <c r="N80" s="19">
        <v>425</v>
      </c>
      <c r="O80" s="23"/>
      <c r="P80" s="17">
        <f t="shared" si="4"/>
        <v>510</v>
      </c>
      <c r="Q80" s="18">
        <f t="shared" si="5"/>
        <v>0</v>
      </c>
    </row>
    <row r="81" spans="2:17" s="1" customFormat="1" ht="15.75" customHeight="1">
      <c r="B81" s="14" t="s">
        <v>482</v>
      </c>
      <c r="C81" s="34" t="s">
        <v>281</v>
      </c>
      <c r="D81" s="25"/>
      <c r="E81" s="20"/>
      <c r="F81" s="34" t="s">
        <v>90</v>
      </c>
      <c r="G81" s="9" t="s">
        <v>235</v>
      </c>
      <c r="H81" s="11">
        <v>2008</v>
      </c>
      <c r="I81" s="13" t="s">
        <v>12</v>
      </c>
      <c r="J81" s="12" t="s">
        <v>100</v>
      </c>
      <c r="K81" s="16" t="s">
        <v>25</v>
      </c>
      <c r="L81" s="16" t="s">
        <v>7</v>
      </c>
      <c r="M81" s="10">
        <v>1</v>
      </c>
      <c r="N81" s="19">
        <v>420</v>
      </c>
      <c r="O81" s="23"/>
      <c r="P81" s="17">
        <f t="shared" si="4"/>
        <v>504</v>
      </c>
      <c r="Q81" s="18">
        <f t="shared" si="5"/>
        <v>0</v>
      </c>
    </row>
    <row r="82" spans="2:17" s="1" customFormat="1" ht="15.75" customHeight="1">
      <c r="B82" s="14" t="s">
        <v>483</v>
      </c>
      <c r="C82" s="34" t="s">
        <v>282</v>
      </c>
      <c r="D82" s="25"/>
      <c r="E82" s="20"/>
      <c r="F82" s="34" t="s">
        <v>90</v>
      </c>
      <c r="G82" s="9" t="s">
        <v>235</v>
      </c>
      <c r="H82" s="11">
        <v>2002</v>
      </c>
      <c r="I82" s="11" t="s">
        <v>5</v>
      </c>
      <c r="J82" s="12" t="s">
        <v>100</v>
      </c>
      <c r="K82" s="16" t="s">
        <v>6</v>
      </c>
      <c r="L82" s="16" t="s">
        <v>7</v>
      </c>
      <c r="M82" s="10">
        <v>0</v>
      </c>
      <c r="N82" s="19">
        <v>50</v>
      </c>
      <c r="O82" s="23"/>
      <c r="P82" s="17">
        <f t="shared" si="4"/>
        <v>60</v>
      </c>
      <c r="Q82" s="18">
        <f t="shared" si="5"/>
        <v>0</v>
      </c>
    </row>
    <row r="83" spans="2:17" s="1" customFormat="1" ht="15.75" customHeight="1">
      <c r="B83" s="14" t="s">
        <v>120</v>
      </c>
      <c r="C83" s="34"/>
      <c r="D83" s="25"/>
      <c r="E83" s="20"/>
      <c r="F83" s="34" t="s">
        <v>90</v>
      </c>
      <c r="G83" s="9" t="s">
        <v>235</v>
      </c>
      <c r="H83" s="11">
        <v>1999</v>
      </c>
      <c r="I83" s="11" t="s">
        <v>5</v>
      </c>
      <c r="J83" s="12" t="s">
        <v>100</v>
      </c>
      <c r="K83" s="16" t="s">
        <v>6</v>
      </c>
      <c r="L83" s="16" t="s">
        <v>7</v>
      </c>
      <c r="M83" s="10">
        <v>0</v>
      </c>
      <c r="N83" s="19">
        <v>300</v>
      </c>
      <c r="O83" s="23"/>
      <c r="P83" s="17">
        <f t="shared" si="4"/>
        <v>360</v>
      </c>
      <c r="Q83" s="18">
        <f t="shared" si="5"/>
        <v>0</v>
      </c>
    </row>
    <row r="84" spans="2:17" s="1" customFormat="1" ht="15.75" customHeight="1">
      <c r="B84" s="14" t="s">
        <v>484</v>
      </c>
      <c r="C84" s="34" t="s">
        <v>283</v>
      </c>
      <c r="D84" s="26"/>
      <c r="E84" s="21"/>
      <c r="F84" s="34" t="s">
        <v>90</v>
      </c>
      <c r="G84" s="9" t="s">
        <v>235</v>
      </c>
      <c r="H84" s="11">
        <v>2018</v>
      </c>
      <c r="I84" s="11" t="s">
        <v>5</v>
      </c>
      <c r="J84" s="12" t="s">
        <v>100</v>
      </c>
      <c r="K84" s="16" t="s">
        <v>6</v>
      </c>
      <c r="L84" s="16" t="s">
        <v>7</v>
      </c>
      <c r="M84" s="10">
        <v>0</v>
      </c>
      <c r="N84" s="19">
        <v>240</v>
      </c>
      <c r="O84" s="23"/>
      <c r="P84" s="17">
        <f t="shared" si="4"/>
        <v>288</v>
      </c>
      <c r="Q84" s="18">
        <f t="shared" si="5"/>
        <v>0</v>
      </c>
    </row>
    <row r="85" spans="2:17" s="1" customFormat="1" ht="15.75" customHeight="1">
      <c r="B85" s="14" t="s">
        <v>484</v>
      </c>
      <c r="C85" s="34" t="s">
        <v>283</v>
      </c>
      <c r="D85" s="26"/>
      <c r="E85" s="21"/>
      <c r="F85" s="34" t="s">
        <v>91</v>
      </c>
      <c r="G85" s="9" t="s">
        <v>235</v>
      </c>
      <c r="H85" s="11">
        <v>2017</v>
      </c>
      <c r="I85" s="11" t="s">
        <v>5</v>
      </c>
      <c r="J85" s="12" t="s">
        <v>100</v>
      </c>
      <c r="K85" s="16" t="s">
        <v>6</v>
      </c>
      <c r="L85" s="16" t="s">
        <v>7</v>
      </c>
      <c r="M85" s="10">
        <v>0</v>
      </c>
      <c r="N85" s="19">
        <v>700</v>
      </c>
      <c r="O85" s="23"/>
      <c r="P85" s="17">
        <f t="shared" si="4"/>
        <v>840</v>
      </c>
      <c r="Q85" s="18">
        <f t="shared" si="5"/>
        <v>0</v>
      </c>
    </row>
    <row r="86" spans="2:17" s="1" customFormat="1" ht="15.75" customHeight="1">
      <c r="B86" s="14" t="s">
        <v>484</v>
      </c>
      <c r="C86" s="34" t="s">
        <v>283</v>
      </c>
      <c r="D86" s="26"/>
      <c r="E86" s="21"/>
      <c r="F86" s="34" t="s">
        <v>91</v>
      </c>
      <c r="G86" s="9" t="s">
        <v>235</v>
      </c>
      <c r="H86" s="11">
        <v>2018</v>
      </c>
      <c r="I86" s="11" t="s">
        <v>5</v>
      </c>
      <c r="J86" s="12" t="s">
        <v>100</v>
      </c>
      <c r="K86" s="16" t="s">
        <v>6</v>
      </c>
      <c r="L86" s="16" t="s">
        <v>7</v>
      </c>
      <c r="M86" s="10">
        <v>0</v>
      </c>
      <c r="N86" s="19">
        <v>700</v>
      </c>
      <c r="O86" s="23"/>
      <c r="P86" s="17">
        <f t="shared" si="4"/>
        <v>840</v>
      </c>
      <c r="Q86" s="18">
        <f t="shared" si="5"/>
        <v>0</v>
      </c>
    </row>
    <row r="87" spans="2:17" s="1" customFormat="1" ht="15.75" customHeight="1">
      <c r="B87" s="14" t="s">
        <v>484</v>
      </c>
      <c r="C87" s="34" t="s">
        <v>283</v>
      </c>
      <c r="D87" s="26"/>
      <c r="E87" s="21"/>
      <c r="F87" s="34" t="s">
        <v>91</v>
      </c>
      <c r="G87" s="9" t="s">
        <v>235</v>
      </c>
      <c r="H87" s="11">
        <v>2019</v>
      </c>
      <c r="I87" s="11" t="s">
        <v>5</v>
      </c>
      <c r="J87" s="12" t="s">
        <v>100</v>
      </c>
      <c r="K87" s="16" t="s">
        <v>6</v>
      </c>
      <c r="L87" s="16" t="s">
        <v>7</v>
      </c>
      <c r="M87" s="10">
        <v>0</v>
      </c>
      <c r="N87" s="19">
        <v>700</v>
      </c>
      <c r="O87" s="23"/>
      <c r="P87" s="17">
        <f t="shared" si="4"/>
        <v>840</v>
      </c>
      <c r="Q87" s="18">
        <f t="shared" si="5"/>
        <v>0</v>
      </c>
    </row>
    <row r="88" spans="2:17" s="1" customFormat="1" ht="15.75" customHeight="1">
      <c r="B88" s="14" t="s">
        <v>484</v>
      </c>
      <c r="C88" s="34" t="s">
        <v>283</v>
      </c>
      <c r="D88" s="26"/>
      <c r="E88" s="21"/>
      <c r="F88" s="34" t="s">
        <v>91</v>
      </c>
      <c r="G88" s="9" t="s">
        <v>235</v>
      </c>
      <c r="H88" s="11">
        <v>2021</v>
      </c>
      <c r="I88" s="11" t="s">
        <v>5</v>
      </c>
      <c r="J88" s="12" t="s">
        <v>100</v>
      </c>
      <c r="K88" s="16" t="s">
        <v>6</v>
      </c>
      <c r="L88" s="16" t="s">
        <v>7</v>
      </c>
      <c r="M88" s="10">
        <v>0</v>
      </c>
      <c r="N88" s="19">
        <v>700</v>
      </c>
      <c r="O88" s="23"/>
      <c r="P88" s="17">
        <f t="shared" si="4"/>
        <v>840</v>
      </c>
      <c r="Q88" s="18">
        <f t="shared" si="5"/>
        <v>0</v>
      </c>
    </row>
    <row r="89" spans="2:17" s="1" customFormat="1" ht="15.75" customHeight="1">
      <c r="B89" s="14" t="s">
        <v>484</v>
      </c>
      <c r="C89" s="34" t="s">
        <v>284</v>
      </c>
      <c r="D89" s="26"/>
      <c r="E89" s="21"/>
      <c r="F89" s="34" t="s">
        <v>90</v>
      </c>
      <c r="G89" s="9" t="s">
        <v>235</v>
      </c>
      <c r="H89" s="11">
        <v>2021</v>
      </c>
      <c r="I89" s="11" t="s">
        <v>5</v>
      </c>
      <c r="J89" s="12" t="s">
        <v>100</v>
      </c>
      <c r="K89" s="16" t="s">
        <v>6</v>
      </c>
      <c r="L89" s="16" t="s">
        <v>7</v>
      </c>
      <c r="M89" s="10">
        <v>0</v>
      </c>
      <c r="N89" s="19">
        <v>140</v>
      </c>
      <c r="O89" s="23"/>
      <c r="P89" s="17">
        <f t="shared" si="4"/>
        <v>168</v>
      </c>
      <c r="Q89" s="18">
        <f t="shared" si="5"/>
        <v>0</v>
      </c>
    </row>
    <row r="90" spans="2:17" s="1" customFormat="1" ht="15.75" customHeight="1">
      <c r="B90" s="14" t="s">
        <v>485</v>
      </c>
      <c r="C90" s="34" t="s">
        <v>285</v>
      </c>
      <c r="D90" s="26"/>
      <c r="E90" s="21"/>
      <c r="F90" s="34" t="s">
        <v>91</v>
      </c>
      <c r="G90" s="9" t="s">
        <v>235</v>
      </c>
      <c r="H90" s="11">
        <v>2017</v>
      </c>
      <c r="I90" s="11" t="s">
        <v>5</v>
      </c>
      <c r="J90" s="12" t="s">
        <v>100</v>
      </c>
      <c r="K90" s="16" t="s">
        <v>6</v>
      </c>
      <c r="L90" s="16" t="s">
        <v>7</v>
      </c>
      <c r="M90" s="10">
        <v>1</v>
      </c>
      <c r="N90" s="19">
        <v>400</v>
      </c>
      <c r="O90" s="23"/>
      <c r="P90" s="17">
        <f t="shared" si="4"/>
        <v>480</v>
      </c>
      <c r="Q90" s="18">
        <f t="shared" si="5"/>
        <v>0</v>
      </c>
    </row>
    <row r="91" spans="2:17" s="1" customFormat="1" ht="15.75" customHeight="1">
      <c r="B91" s="14" t="s">
        <v>486</v>
      </c>
      <c r="C91" s="34" t="s">
        <v>286</v>
      </c>
      <c r="D91" s="26"/>
      <c r="E91" s="21"/>
      <c r="F91" s="34" t="s">
        <v>91</v>
      </c>
      <c r="G91" s="9" t="s">
        <v>235</v>
      </c>
      <c r="H91" s="11">
        <v>2020</v>
      </c>
      <c r="I91" s="11" t="s">
        <v>5</v>
      </c>
      <c r="J91" s="12" t="s">
        <v>100</v>
      </c>
      <c r="K91" s="16" t="s">
        <v>6</v>
      </c>
      <c r="L91" s="16" t="s">
        <v>7</v>
      </c>
      <c r="M91" s="10">
        <v>1</v>
      </c>
      <c r="N91" s="19">
        <v>140</v>
      </c>
      <c r="O91" s="23"/>
      <c r="P91" s="17">
        <f t="shared" si="4"/>
        <v>168</v>
      </c>
      <c r="Q91" s="18">
        <f t="shared" si="5"/>
        <v>0</v>
      </c>
    </row>
    <row r="92" spans="2:17" s="1" customFormat="1" ht="15.75" customHeight="1">
      <c r="B92" s="14" t="s">
        <v>487</v>
      </c>
      <c r="C92" s="34" t="s">
        <v>287</v>
      </c>
      <c r="D92" s="26"/>
      <c r="E92" s="21"/>
      <c r="F92" s="34" t="s">
        <v>90</v>
      </c>
      <c r="G92" s="9" t="s">
        <v>235</v>
      </c>
      <c r="H92" s="11">
        <v>2008</v>
      </c>
      <c r="I92" s="11" t="s">
        <v>5</v>
      </c>
      <c r="J92" s="12" t="s">
        <v>100</v>
      </c>
      <c r="K92" s="16" t="s">
        <v>25</v>
      </c>
      <c r="L92" s="16" t="s">
        <v>7</v>
      </c>
      <c r="M92" s="10">
        <v>0</v>
      </c>
      <c r="N92" s="19">
        <v>460</v>
      </c>
      <c r="O92" s="23"/>
      <c r="P92" s="17">
        <f t="shared" si="4"/>
        <v>552</v>
      </c>
      <c r="Q92" s="18">
        <f t="shared" si="5"/>
        <v>0</v>
      </c>
    </row>
    <row r="93" spans="2:17" s="1" customFormat="1" ht="15.75" customHeight="1">
      <c r="B93" s="14" t="s">
        <v>488</v>
      </c>
      <c r="C93" s="34" t="s">
        <v>288</v>
      </c>
      <c r="D93" s="26"/>
      <c r="E93" s="21"/>
      <c r="F93" s="34" t="s">
        <v>91</v>
      </c>
      <c r="G93" s="9" t="s">
        <v>235</v>
      </c>
      <c r="H93" s="11">
        <v>2013</v>
      </c>
      <c r="I93" s="11" t="s">
        <v>5</v>
      </c>
      <c r="J93" s="12" t="s">
        <v>100</v>
      </c>
      <c r="K93" s="16" t="s">
        <v>6</v>
      </c>
      <c r="L93" s="16" t="s">
        <v>7</v>
      </c>
      <c r="M93" s="10">
        <v>1</v>
      </c>
      <c r="N93" s="19">
        <v>76</v>
      </c>
      <c r="O93" s="23"/>
      <c r="P93" s="17">
        <f t="shared" si="4"/>
        <v>91.2</v>
      </c>
      <c r="Q93" s="18">
        <f t="shared" si="5"/>
        <v>0</v>
      </c>
    </row>
    <row r="94" spans="2:17" s="1" customFormat="1" ht="15.75" customHeight="1">
      <c r="B94" s="14" t="s">
        <v>489</v>
      </c>
      <c r="C94" s="34" t="s">
        <v>289</v>
      </c>
      <c r="D94" s="25"/>
      <c r="E94" s="20"/>
      <c r="F94" s="34" t="s">
        <v>90</v>
      </c>
      <c r="G94" s="9" t="s">
        <v>235</v>
      </c>
      <c r="H94" s="11">
        <v>2021</v>
      </c>
      <c r="I94" s="11" t="s">
        <v>5</v>
      </c>
      <c r="J94" s="12" t="s">
        <v>100</v>
      </c>
      <c r="K94" s="16" t="s">
        <v>6</v>
      </c>
      <c r="L94" s="16" t="s">
        <v>7</v>
      </c>
      <c r="M94" s="10">
        <v>1</v>
      </c>
      <c r="N94" s="19">
        <v>880</v>
      </c>
      <c r="O94" s="23"/>
      <c r="P94" s="17">
        <f t="shared" si="4"/>
        <v>1056</v>
      </c>
      <c r="Q94" s="18">
        <f t="shared" si="5"/>
        <v>0</v>
      </c>
    </row>
    <row r="95" spans="2:17" s="1" customFormat="1" ht="15.75" customHeight="1">
      <c r="B95" s="14" t="s">
        <v>490</v>
      </c>
      <c r="C95" s="34" t="s">
        <v>289</v>
      </c>
      <c r="D95" s="25"/>
      <c r="E95" s="20"/>
      <c r="F95" s="34" t="s">
        <v>90</v>
      </c>
      <c r="G95" s="9" t="s">
        <v>235</v>
      </c>
      <c r="H95" s="11">
        <v>1988</v>
      </c>
      <c r="I95" s="11" t="s">
        <v>5</v>
      </c>
      <c r="J95" s="12" t="s">
        <v>100</v>
      </c>
      <c r="K95" s="16" t="s">
        <v>6</v>
      </c>
      <c r="L95" s="16" t="s">
        <v>7</v>
      </c>
      <c r="M95" s="10">
        <v>0</v>
      </c>
      <c r="N95" s="19">
        <v>6650</v>
      </c>
      <c r="O95" s="23"/>
      <c r="P95" s="17">
        <f t="shared" si="4"/>
        <v>7980</v>
      </c>
      <c r="Q95" s="18">
        <f t="shared" si="5"/>
        <v>0</v>
      </c>
    </row>
    <row r="96" spans="2:17" s="1" customFormat="1" ht="15.75" customHeight="1">
      <c r="B96" s="14" t="s">
        <v>491</v>
      </c>
      <c r="C96" s="34" t="s">
        <v>290</v>
      </c>
      <c r="D96" s="26"/>
      <c r="E96" s="21"/>
      <c r="F96" s="34" t="s">
        <v>91</v>
      </c>
      <c r="G96" s="9" t="s">
        <v>235</v>
      </c>
      <c r="H96" s="11">
        <v>2015</v>
      </c>
      <c r="I96" s="11" t="s">
        <v>5</v>
      </c>
      <c r="J96" s="12" t="s">
        <v>100</v>
      </c>
      <c r="K96" s="16" t="s">
        <v>6</v>
      </c>
      <c r="L96" s="16" t="s">
        <v>7</v>
      </c>
      <c r="M96" s="10">
        <v>1</v>
      </c>
      <c r="N96" s="19">
        <v>40</v>
      </c>
      <c r="O96" s="23"/>
      <c r="P96" s="17">
        <f t="shared" si="4"/>
        <v>48</v>
      </c>
      <c r="Q96" s="18">
        <f t="shared" si="5"/>
        <v>0</v>
      </c>
    </row>
    <row r="97" spans="2:17" s="1" customFormat="1" ht="15.75" customHeight="1">
      <c r="B97" s="14" t="s">
        <v>492</v>
      </c>
      <c r="C97" s="34" t="s">
        <v>291</v>
      </c>
      <c r="D97" s="26"/>
      <c r="E97" s="40"/>
      <c r="F97" s="34" t="s">
        <v>90</v>
      </c>
      <c r="G97" s="9" t="s">
        <v>235</v>
      </c>
      <c r="H97" s="11">
        <v>2002</v>
      </c>
      <c r="I97" s="11" t="s">
        <v>5</v>
      </c>
      <c r="J97" s="12" t="s">
        <v>100</v>
      </c>
      <c r="K97" s="16" t="s">
        <v>25</v>
      </c>
      <c r="L97" s="16" t="s">
        <v>7</v>
      </c>
      <c r="M97" s="10">
        <v>0</v>
      </c>
      <c r="N97" s="19">
        <v>620</v>
      </c>
      <c r="O97" s="23"/>
      <c r="P97" s="17">
        <f t="shared" si="4"/>
        <v>744</v>
      </c>
      <c r="Q97" s="18">
        <f t="shared" si="5"/>
        <v>0</v>
      </c>
    </row>
    <row r="98" spans="2:17" s="1" customFormat="1" ht="15.75" customHeight="1">
      <c r="B98" s="14" t="s">
        <v>493</v>
      </c>
      <c r="C98" s="34" t="s">
        <v>292</v>
      </c>
      <c r="D98" s="26"/>
      <c r="E98" s="21"/>
      <c r="F98" s="34" t="s">
        <v>91</v>
      </c>
      <c r="G98" s="9" t="s">
        <v>235</v>
      </c>
      <c r="H98" s="11">
        <v>2018</v>
      </c>
      <c r="I98" s="11" t="s">
        <v>5</v>
      </c>
      <c r="J98" s="12" t="s">
        <v>100</v>
      </c>
      <c r="K98" s="16" t="s">
        <v>6</v>
      </c>
      <c r="L98" s="16" t="s">
        <v>7</v>
      </c>
      <c r="M98" s="10">
        <v>2</v>
      </c>
      <c r="N98" s="19">
        <v>50</v>
      </c>
      <c r="O98" s="23"/>
      <c r="P98" s="17">
        <f t="shared" si="4"/>
        <v>60</v>
      </c>
      <c r="Q98" s="18">
        <f t="shared" si="5"/>
        <v>0</v>
      </c>
    </row>
    <row r="99" spans="2:17" s="1" customFormat="1" ht="15.75" customHeight="1">
      <c r="B99" s="14" t="s">
        <v>493</v>
      </c>
      <c r="C99" s="34" t="s">
        <v>293</v>
      </c>
      <c r="D99" s="26"/>
      <c r="E99" s="21"/>
      <c r="F99" s="34" t="s">
        <v>91</v>
      </c>
      <c r="G99" s="9" t="s">
        <v>235</v>
      </c>
      <c r="H99" s="11">
        <v>2015</v>
      </c>
      <c r="I99" s="13" t="s">
        <v>12</v>
      </c>
      <c r="J99" s="12" t="s">
        <v>100</v>
      </c>
      <c r="K99" s="16" t="s">
        <v>6</v>
      </c>
      <c r="L99" s="16" t="s">
        <v>7</v>
      </c>
      <c r="M99" s="10">
        <v>1</v>
      </c>
      <c r="N99" s="19">
        <v>110</v>
      </c>
      <c r="O99" s="23"/>
      <c r="P99" s="17">
        <f t="shared" si="4"/>
        <v>132</v>
      </c>
      <c r="Q99" s="18">
        <f t="shared" si="5"/>
        <v>0</v>
      </c>
    </row>
    <row r="100" spans="2:17" s="1" customFormat="1" ht="15.75" customHeight="1">
      <c r="B100" s="14" t="s">
        <v>494</v>
      </c>
      <c r="C100" s="34" t="s">
        <v>294</v>
      </c>
      <c r="D100" s="26"/>
      <c r="E100" s="21"/>
      <c r="F100" s="34" t="s">
        <v>90</v>
      </c>
      <c r="G100" s="9" t="s">
        <v>235</v>
      </c>
      <c r="H100" s="11">
        <v>2018</v>
      </c>
      <c r="I100" s="11" t="s">
        <v>5</v>
      </c>
      <c r="J100" s="12" t="s">
        <v>100</v>
      </c>
      <c r="K100" s="16" t="s">
        <v>6</v>
      </c>
      <c r="L100" s="16" t="s">
        <v>7</v>
      </c>
      <c r="M100" s="10">
        <v>0</v>
      </c>
      <c r="N100" s="19">
        <v>60</v>
      </c>
      <c r="O100" s="23"/>
      <c r="P100" s="17">
        <f t="shared" si="4"/>
        <v>72</v>
      </c>
      <c r="Q100" s="18">
        <f t="shared" si="5"/>
        <v>0</v>
      </c>
    </row>
    <row r="101" spans="2:17" s="1" customFormat="1" ht="15.75" customHeight="1">
      <c r="B101" s="14" t="s">
        <v>494</v>
      </c>
      <c r="C101" s="34" t="s">
        <v>294</v>
      </c>
      <c r="D101" s="26"/>
      <c r="E101" s="21"/>
      <c r="F101" s="34" t="s">
        <v>90</v>
      </c>
      <c r="G101" s="9" t="s">
        <v>235</v>
      </c>
      <c r="H101" s="11">
        <v>2019</v>
      </c>
      <c r="I101" s="11" t="s">
        <v>5</v>
      </c>
      <c r="J101" s="12" t="s">
        <v>100</v>
      </c>
      <c r="K101" s="16" t="s">
        <v>6</v>
      </c>
      <c r="L101" s="16" t="s">
        <v>7</v>
      </c>
      <c r="M101" s="10">
        <v>8</v>
      </c>
      <c r="N101" s="19">
        <v>60</v>
      </c>
      <c r="O101" s="23"/>
      <c r="P101" s="17">
        <f t="shared" si="4"/>
        <v>72</v>
      </c>
      <c r="Q101" s="18">
        <f t="shared" si="5"/>
        <v>0</v>
      </c>
    </row>
    <row r="102" spans="2:17" s="1" customFormat="1" ht="15.75" customHeight="1">
      <c r="B102" s="14" t="s">
        <v>494</v>
      </c>
      <c r="C102" s="34" t="s">
        <v>294</v>
      </c>
      <c r="D102" s="26"/>
      <c r="E102" s="21"/>
      <c r="F102" s="34" t="s">
        <v>90</v>
      </c>
      <c r="G102" s="9" t="s">
        <v>235</v>
      </c>
      <c r="H102" s="11">
        <v>2020</v>
      </c>
      <c r="I102" s="11" t="s">
        <v>5</v>
      </c>
      <c r="J102" s="12" t="s">
        <v>100</v>
      </c>
      <c r="K102" s="16" t="s">
        <v>6</v>
      </c>
      <c r="L102" s="16" t="s">
        <v>7</v>
      </c>
      <c r="M102" s="10">
        <v>3</v>
      </c>
      <c r="N102" s="19">
        <v>60</v>
      </c>
      <c r="O102" s="23"/>
      <c r="P102" s="17">
        <f t="shared" si="4"/>
        <v>72</v>
      </c>
      <c r="Q102" s="18">
        <f t="shared" si="5"/>
        <v>0</v>
      </c>
    </row>
    <row r="103" spans="2:17" s="1" customFormat="1" ht="15.75" customHeight="1">
      <c r="B103" s="14" t="s">
        <v>494</v>
      </c>
      <c r="C103" s="34" t="s">
        <v>294</v>
      </c>
      <c r="D103" s="26"/>
      <c r="E103" s="21"/>
      <c r="F103" s="34" t="s">
        <v>90</v>
      </c>
      <c r="G103" s="9" t="s">
        <v>235</v>
      </c>
      <c r="H103" s="11">
        <v>2021</v>
      </c>
      <c r="I103" s="11" t="s">
        <v>5</v>
      </c>
      <c r="J103" s="12" t="s">
        <v>100</v>
      </c>
      <c r="K103" s="16" t="s">
        <v>6</v>
      </c>
      <c r="L103" s="16" t="s">
        <v>7</v>
      </c>
      <c r="M103" s="10">
        <v>36</v>
      </c>
      <c r="N103" s="19">
        <v>65</v>
      </c>
      <c r="O103" s="23"/>
      <c r="P103" s="17">
        <f t="shared" si="4"/>
        <v>78</v>
      </c>
      <c r="Q103" s="18">
        <f t="shared" si="5"/>
        <v>0</v>
      </c>
    </row>
    <row r="104" spans="2:17" s="1" customFormat="1" ht="15.75" customHeight="1">
      <c r="B104" s="14" t="s">
        <v>494</v>
      </c>
      <c r="C104" s="34" t="s">
        <v>294</v>
      </c>
      <c r="D104" s="26"/>
      <c r="E104" s="21"/>
      <c r="F104" s="34" t="s">
        <v>91</v>
      </c>
      <c r="G104" s="9" t="s">
        <v>235</v>
      </c>
      <c r="H104" s="11">
        <v>2016</v>
      </c>
      <c r="I104" s="11" t="s">
        <v>5</v>
      </c>
      <c r="J104" s="12" t="s">
        <v>100</v>
      </c>
      <c r="K104" s="16" t="s">
        <v>6</v>
      </c>
      <c r="L104" s="16" t="s">
        <v>7</v>
      </c>
      <c r="M104" s="10">
        <v>2</v>
      </c>
      <c r="N104" s="19">
        <v>60</v>
      </c>
      <c r="O104" s="23"/>
      <c r="P104" s="17">
        <f t="shared" si="4"/>
        <v>72</v>
      </c>
      <c r="Q104" s="18">
        <f t="shared" si="5"/>
        <v>0</v>
      </c>
    </row>
    <row r="105" spans="2:17" s="1" customFormat="1" ht="15.75" customHeight="1">
      <c r="B105" s="14" t="s">
        <v>494</v>
      </c>
      <c r="C105" s="34" t="s">
        <v>294</v>
      </c>
      <c r="D105" s="26"/>
      <c r="E105" s="21"/>
      <c r="F105" s="34" t="s">
        <v>91</v>
      </c>
      <c r="G105" s="9" t="s">
        <v>235</v>
      </c>
      <c r="H105" s="11">
        <v>2019</v>
      </c>
      <c r="I105" s="11" t="s">
        <v>5</v>
      </c>
      <c r="J105" s="12" t="s">
        <v>100</v>
      </c>
      <c r="K105" s="16" t="s">
        <v>6</v>
      </c>
      <c r="L105" s="16" t="s">
        <v>7</v>
      </c>
      <c r="M105" s="10">
        <v>1</v>
      </c>
      <c r="N105" s="19">
        <v>60</v>
      </c>
      <c r="O105" s="23"/>
      <c r="P105" s="17">
        <f t="shared" si="4"/>
        <v>72</v>
      </c>
      <c r="Q105" s="18">
        <f t="shared" si="5"/>
        <v>0</v>
      </c>
    </row>
    <row r="106" spans="2:17" s="1" customFormat="1" ht="15.75" customHeight="1">
      <c r="B106" s="15" t="s">
        <v>495</v>
      </c>
      <c r="C106" s="41" t="s">
        <v>295</v>
      </c>
      <c r="D106" s="27"/>
      <c r="E106" s="22"/>
      <c r="F106" s="34" t="s">
        <v>91</v>
      </c>
      <c r="G106" s="9" t="s">
        <v>235</v>
      </c>
      <c r="H106" s="11">
        <v>2020</v>
      </c>
      <c r="I106" s="11" t="s">
        <v>5</v>
      </c>
      <c r="J106" s="12" t="s">
        <v>100</v>
      </c>
      <c r="K106" s="16" t="s">
        <v>6</v>
      </c>
      <c r="L106" s="16" t="s">
        <v>7</v>
      </c>
      <c r="M106" s="10">
        <v>1</v>
      </c>
      <c r="N106" s="19">
        <v>70</v>
      </c>
      <c r="O106" s="23"/>
      <c r="P106" s="17">
        <f t="shared" ref="P106:P113" si="8">N106*1.2</f>
        <v>84</v>
      </c>
      <c r="Q106" s="18">
        <f t="shared" ref="Q106:Q113" si="9">O106*1.2</f>
        <v>0</v>
      </c>
    </row>
    <row r="107" spans="2:17" s="1" customFormat="1" ht="15.75" customHeight="1">
      <c r="B107" s="15" t="s">
        <v>495</v>
      </c>
      <c r="C107" s="41" t="s">
        <v>296</v>
      </c>
      <c r="D107" s="27"/>
      <c r="E107" s="22"/>
      <c r="F107" s="34" t="s">
        <v>91</v>
      </c>
      <c r="G107" s="9" t="s">
        <v>235</v>
      </c>
      <c r="H107" s="11">
        <v>2022</v>
      </c>
      <c r="I107" s="11" t="s">
        <v>5</v>
      </c>
      <c r="J107" s="12" t="s">
        <v>247</v>
      </c>
      <c r="K107" s="16" t="s">
        <v>6</v>
      </c>
      <c r="L107" s="16" t="s">
        <v>249</v>
      </c>
      <c r="M107" s="10">
        <v>18</v>
      </c>
      <c r="N107" s="19">
        <v>30</v>
      </c>
      <c r="O107" s="23">
        <v>180</v>
      </c>
      <c r="P107" s="17">
        <f t="shared" si="8"/>
        <v>36</v>
      </c>
      <c r="Q107" s="18">
        <f t="shared" si="9"/>
        <v>216</v>
      </c>
    </row>
    <row r="108" spans="2:17" s="1" customFormat="1" ht="15.75" customHeight="1">
      <c r="B108" s="14" t="s">
        <v>496</v>
      </c>
      <c r="C108" s="34" t="s">
        <v>297</v>
      </c>
      <c r="D108" s="26"/>
      <c r="E108" s="21"/>
      <c r="F108" s="34" t="s">
        <v>91</v>
      </c>
      <c r="G108" s="9" t="s">
        <v>235</v>
      </c>
      <c r="H108" s="11">
        <v>2019</v>
      </c>
      <c r="I108" s="11" t="s">
        <v>5</v>
      </c>
      <c r="J108" s="12" t="s">
        <v>100</v>
      </c>
      <c r="K108" s="16" t="s">
        <v>6</v>
      </c>
      <c r="L108" s="16" t="s">
        <v>7</v>
      </c>
      <c r="M108" s="10">
        <v>1</v>
      </c>
      <c r="N108" s="19">
        <v>300</v>
      </c>
      <c r="O108" s="23"/>
      <c r="P108" s="17">
        <f t="shared" si="8"/>
        <v>360</v>
      </c>
      <c r="Q108" s="18">
        <f t="shared" si="9"/>
        <v>0</v>
      </c>
    </row>
    <row r="109" spans="2:17" s="1" customFormat="1" ht="15.75" customHeight="1">
      <c r="B109" s="14" t="s">
        <v>496</v>
      </c>
      <c r="C109" s="34" t="s">
        <v>297</v>
      </c>
      <c r="D109" s="26"/>
      <c r="E109" s="21"/>
      <c r="F109" s="34" t="s">
        <v>91</v>
      </c>
      <c r="G109" s="9" t="s">
        <v>235</v>
      </c>
      <c r="H109" s="11">
        <v>2020</v>
      </c>
      <c r="I109" s="11" t="s">
        <v>5</v>
      </c>
      <c r="J109" s="12" t="s">
        <v>100</v>
      </c>
      <c r="K109" s="16" t="s">
        <v>6</v>
      </c>
      <c r="L109" s="16" t="s">
        <v>7</v>
      </c>
      <c r="M109" s="10">
        <v>1</v>
      </c>
      <c r="N109" s="19">
        <v>300</v>
      </c>
      <c r="O109" s="23"/>
      <c r="P109" s="17">
        <f t="shared" si="8"/>
        <v>360</v>
      </c>
      <c r="Q109" s="18">
        <f t="shared" si="9"/>
        <v>0</v>
      </c>
    </row>
    <row r="110" spans="2:17" s="1" customFormat="1" ht="15.75" customHeight="1">
      <c r="B110" s="14" t="s">
        <v>497</v>
      </c>
      <c r="C110" s="34" t="s">
        <v>298</v>
      </c>
      <c r="D110" s="26"/>
      <c r="E110" s="21"/>
      <c r="F110" s="34" t="s">
        <v>91</v>
      </c>
      <c r="G110" s="9" t="s">
        <v>235</v>
      </c>
      <c r="H110" s="11">
        <v>2018</v>
      </c>
      <c r="I110" s="11" t="s">
        <v>5</v>
      </c>
      <c r="J110" s="12" t="s">
        <v>100</v>
      </c>
      <c r="K110" s="16" t="s">
        <v>6</v>
      </c>
      <c r="L110" s="16" t="s">
        <v>7</v>
      </c>
      <c r="M110" s="10">
        <v>1</v>
      </c>
      <c r="N110" s="19">
        <v>40</v>
      </c>
      <c r="O110" s="23"/>
      <c r="P110" s="17">
        <f t="shared" si="8"/>
        <v>48</v>
      </c>
      <c r="Q110" s="18">
        <f t="shared" si="9"/>
        <v>0</v>
      </c>
    </row>
    <row r="111" spans="2:17" s="1" customFormat="1" ht="15.75" customHeight="1">
      <c r="B111" s="14" t="s">
        <v>498</v>
      </c>
      <c r="C111" s="34" t="s">
        <v>288</v>
      </c>
      <c r="D111" s="26"/>
      <c r="E111" s="21"/>
      <c r="F111" s="34" t="s">
        <v>91</v>
      </c>
      <c r="G111" s="9" t="s">
        <v>235</v>
      </c>
      <c r="H111" s="11">
        <v>2017</v>
      </c>
      <c r="I111" s="11" t="s">
        <v>5</v>
      </c>
      <c r="J111" s="12" t="s">
        <v>100</v>
      </c>
      <c r="K111" s="16" t="s">
        <v>6</v>
      </c>
      <c r="L111" s="16" t="s">
        <v>7</v>
      </c>
      <c r="M111" s="10">
        <v>1</v>
      </c>
      <c r="N111" s="19">
        <v>60</v>
      </c>
      <c r="O111" s="23"/>
      <c r="P111" s="17">
        <f t="shared" si="8"/>
        <v>72</v>
      </c>
      <c r="Q111" s="18">
        <f t="shared" si="9"/>
        <v>0</v>
      </c>
    </row>
    <row r="112" spans="2:17" s="1" customFormat="1" ht="15.75" customHeight="1">
      <c r="B112" s="14" t="s">
        <v>499</v>
      </c>
      <c r="C112" s="34" t="s">
        <v>294</v>
      </c>
      <c r="D112" s="26"/>
      <c r="E112" s="21"/>
      <c r="F112" s="34" t="s">
        <v>90</v>
      </c>
      <c r="G112" s="9" t="s">
        <v>235</v>
      </c>
      <c r="H112" s="11">
        <v>2020</v>
      </c>
      <c r="I112" s="11" t="s">
        <v>5</v>
      </c>
      <c r="J112" s="12" t="s">
        <v>100</v>
      </c>
      <c r="K112" s="16" t="s">
        <v>6</v>
      </c>
      <c r="L112" s="16" t="s">
        <v>7</v>
      </c>
      <c r="M112" s="10">
        <v>1</v>
      </c>
      <c r="N112" s="19">
        <v>30</v>
      </c>
      <c r="O112" s="23"/>
      <c r="P112" s="17">
        <f t="shared" si="8"/>
        <v>36</v>
      </c>
      <c r="Q112" s="18">
        <f t="shared" si="9"/>
        <v>0</v>
      </c>
    </row>
    <row r="113" spans="2:17" s="1" customFormat="1" ht="15.75" customHeight="1">
      <c r="B113" s="14" t="s">
        <v>499</v>
      </c>
      <c r="C113" s="34" t="s">
        <v>320</v>
      </c>
      <c r="D113" s="26"/>
      <c r="E113" s="21"/>
      <c r="F113" s="34" t="s">
        <v>90</v>
      </c>
      <c r="G113" s="9" t="s">
        <v>235</v>
      </c>
      <c r="H113" s="11">
        <v>1991</v>
      </c>
      <c r="I113" s="11" t="s">
        <v>5</v>
      </c>
      <c r="J113" s="12" t="s">
        <v>247</v>
      </c>
      <c r="K113" s="16" t="s">
        <v>6</v>
      </c>
      <c r="L113" s="16" t="s">
        <v>7</v>
      </c>
      <c r="M113" s="10">
        <v>6</v>
      </c>
      <c r="N113" s="19">
        <v>180</v>
      </c>
      <c r="O113" s="23"/>
      <c r="P113" s="17">
        <f t="shared" si="8"/>
        <v>216</v>
      </c>
      <c r="Q113" s="18">
        <f t="shared" si="9"/>
        <v>0</v>
      </c>
    </row>
    <row r="114" spans="2:17" s="1" customFormat="1" ht="15.75" customHeight="1">
      <c r="B114" s="14" t="s">
        <v>499</v>
      </c>
      <c r="C114" s="34" t="s">
        <v>320</v>
      </c>
      <c r="D114" s="26"/>
      <c r="E114" s="21"/>
      <c r="F114" s="34" t="s">
        <v>90</v>
      </c>
      <c r="G114" s="9" t="s">
        <v>235</v>
      </c>
      <c r="H114" s="11">
        <v>1993</v>
      </c>
      <c r="I114" s="11" t="s">
        <v>5</v>
      </c>
      <c r="J114" s="12" t="s">
        <v>247</v>
      </c>
      <c r="K114" s="16" t="s">
        <v>6</v>
      </c>
      <c r="L114" s="16" t="s">
        <v>7</v>
      </c>
      <c r="M114" s="10">
        <v>6</v>
      </c>
      <c r="N114" s="19">
        <v>180</v>
      </c>
      <c r="O114" s="23"/>
      <c r="P114" s="17">
        <f t="shared" si="2"/>
        <v>216</v>
      </c>
      <c r="Q114" s="18">
        <f t="shared" si="3"/>
        <v>0</v>
      </c>
    </row>
    <row r="115" spans="2:17" s="1" customFormat="1" ht="15.75" customHeight="1">
      <c r="B115" s="14" t="s">
        <v>499</v>
      </c>
      <c r="C115" s="34" t="s">
        <v>320</v>
      </c>
      <c r="D115" s="26"/>
      <c r="E115" s="21"/>
      <c r="F115" s="34" t="s">
        <v>90</v>
      </c>
      <c r="G115" s="9" t="s">
        <v>235</v>
      </c>
      <c r="H115" s="11">
        <v>1994</v>
      </c>
      <c r="I115" s="11" t="s">
        <v>5</v>
      </c>
      <c r="J115" s="12" t="s">
        <v>247</v>
      </c>
      <c r="K115" s="16" t="s">
        <v>6</v>
      </c>
      <c r="L115" s="16" t="s">
        <v>7</v>
      </c>
      <c r="M115" s="10">
        <v>3</v>
      </c>
      <c r="N115" s="19">
        <v>180</v>
      </c>
      <c r="O115" s="23"/>
      <c r="P115" s="17">
        <f t="shared" si="2"/>
        <v>216</v>
      </c>
      <c r="Q115" s="18">
        <f t="shared" si="3"/>
        <v>0</v>
      </c>
    </row>
    <row r="116" spans="2:17" s="1" customFormat="1" ht="15.75" customHeight="1">
      <c r="B116" s="14" t="s">
        <v>499</v>
      </c>
      <c r="C116" s="34" t="s">
        <v>289</v>
      </c>
      <c r="D116" s="26"/>
      <c r="E116" s="21"/>
      <c r="F116" s="34" t="s">
        <v>90</v>
      </c>
      <c r="G116" s="9" t="s">
        <v>235</v>
      </c>
      <c r="H116" s="11">
        <v>1993</v>
      </c>
      <c r="I116" s="11" t="s">
        <v>5</v>
      </c>
      <c r="J116" s="12" t="s">
        <v>247</v>
      </c>
      <c r="K116" s="16" t="s">
        <v>6</v>
      </c>
      <c r="L116" s="16" t="s">
        <v>7</v>
      </c>
      <c r="M116" s="10">
        <v>1</v>
      </c>
      <c r="N116" s="19">
        <v>200</v>
      </c>
      <c r="O116" s="23"/>
      <c r="P116" s="17">
        <f t="shared" si="2"/>
        <v>240</v>
      </c>
      <c r="Q116" s="18">
        <f t="shared" si="3"/>
        <v>0</v>
      </c>
    </row>
    <row r="117" spans="2:17" s="1" customFormat="1" ht="15.75" customHeight="1">
      <c r="B117" s="14" t="s">
        <v>499</v>
      </c>
      <c r="C117" s="34" t="s">
        <v>289</v>
      </c>
      <c r="D117" s="26"/>
      <c r="E117" s="21"/>
      <c r="F117" s="34" t="s">
        <v>90</v>
      </c>
      <c r="G117" s="9" t="s">
        <v>235</v>
      </c>
      <c r="H117" s="11">
        <v>1994</v>
      </c>
      <c r="I117" s="11" t="s">
        <v>5</v>
      </c>
      <c r="J117" s="12" t="s">
        <v>247</v>
      </c>
      <c r="K117" s="16" t="s">
        <v>6</v>
      </c>
      <c r="L117" s="16" t="s">
        <v>7</v>
      </c>
      <c r="M117" s="10">
        <v>3</v>
      </c>
      <c r="N117" s="19">
        <v>200</v>
      </c>
      <c r="O117" s="23"/>
      <c r="P117" s="17">
        <f t="shared" si="2"/>
        <v>240</v>
      </c>
      <c r="Q117" s="18">
        <f t="shared" si="3"/>
        <v>0</v>
      </c>
    </row>
    <row r="118" spans="2:17" s="1" customFormat="1" ht="15.75" customHeight="1">
      <c r="B118" s="14" t="s">
        <v>499</v>
      </c>
      <c r="C118" s="34" t="s">
        <v>500</v>
      </c>
      <c r="D118" s="26"/>
      <c r="E118" s="21"/>
      <c r="F118" s="34" t="s">
        <v>90</v>
      </c>
      <c r="G118" s="9" t="s">
        <v>235</v>
      </c>
      <c r="H118" s="11">
        <v>1994</v>
      </c>
      <c r="I118" s="11" t="s">
        <v>5</v>
      </c>
      <c r="J118" s="12" t="s">
        <v>247</v>
      </c>
      <c r="K118" s="16" t="s">
        <v>6</v>
      </c>
      <c r="L118" s="16" t="s">
        <v>7</v>
      </c>
      <c r="M118" s="10">
        <v>4</v>
      </c>
      <c r="N118" s="19">
        <v>300</v>
      </c>
      <c r="O118" s="23"/>
      <c r="P118" s="17">
        <f t="shared" si="2"/>
        <v>360</v>
      </c>
      <c r="Q118" s="18">
        <f t="shared" si="3"/>
        <v>0</v>
      </c>
    </row>
    <row r="119" spans="2:17" s="1" customFormat="1" ht="15.75" customHeight="1">
      <c r="B119" s="14" t="s">
        <v>499</v>
      </c>
      <c r="C119" s="34" t="s">
        <v>501</v>
      </c>
      <c r="D119" s="26"/>
      <c r="E119" s="21"/>
      <c r="F119" s="34" t="s">
        <v>90</v>
      </c>
      <c r="G119" s="9" t="s">
        <v>235</v>
      </c>
      <c r="H119" s="11">
        <v>1991</v>
      </c>
      <c r="I119" s="11" t="s">
        <v>5</v>
      </c>
      <c r="J119" s="12" t="s">
        <v>247</v>
      </c>
      <c r="K119" s="16" t="s">
        <v>6</v>
      </c>
      <c r="L119" s="16" t="s">
        <v>7</v>
      </c>
      <c r="M119" s="10">
        <v>7</v>
      </c>
      <c r="N119" s="19">
        <v>500</v>
      </c>
      <c r="O119" s="23"/>
      <c r="P119" s="17">
        <f t="shared" si="2"/>
        <v>600</v>
      </c>
      <c r="Q119" s="18">
        <f t="shared" si="3"/>
        <v>0</v>
      </c>
    </row>
    <row r="120" spans="2:17" s="1" customFormat="1" ht="15.75" customHeight="1">
      <c r="B120" s="14" t="s">
        <v>499</v>
      </c>
      <c r="C120" s="34" t="s">
        <v>501</v>
      </c>
      <c r="D120" s="26"/>
      <c r="E120" s="21"/>
      <c r="F120" s="34" t="s">
        <v>90</v>
      </c>
      <c r="G120" s="9" t="s">
        <v>235</v>
      </c>
      <c r="H120" s="11">
        <v>1992</v>
      </c>
      <c r="I120" s="11" t="s">
        <v>5</v>
      </c>
      <c r="J120" s="12" t="s">
        <v>247</v>
      </c>
      <c r="K120" s="16" t="s">
        <v>6</v>
      </c>
      <c r="L120" s="16" t="s">
        <v>7</v>
      </c>
      <c r="M120" s="10">
        <v>2</v>
      </c>
      <c r="N120" s="19">
        <v>450</v>
      </c>
      <c r="O120" s="23"/>
      <c r="P120" s="17">
        <f t="shared" si="2"/>
        <v>540</v>
      </c>
      <c r="Q120" s="18">
        <f t="shared" si="3"/>
        <v>0</v>
      </c>
    </row>
    <row r="121" spans="2:17" s="1" customFormat="1" ht="15.75" customHeight="1">
      <c r="B121" s="14" t="s">
        <v>499</v>
      </c>
      <c r="C121" s="34" t="s">
        <v>501</v>
      </c>
      <c r="D121" s="26"/>
      <c r="E121" s="21"/>
      <c r="F121" s="34" t="s">
        <v>90</v>
      </c>
      <c r="G121" s="9" t="s">
        <v>235</v>
      </c>
      <c r="H121" s="11">
        <v>1993</v>
      </c>
      <c r="I121" s="11" t="s">
        <v>5</v>
      </c>
      <c r="J121" s="12" t="s">
        <v>247</v>
      </c>
      <c r="K121" s="16" t="s">
        <v>25</v>
      </c>
      <c r="L121" s="16" t="s">
        <v>7</v>
      </c>
      <c r="M121" s="10">
        <v>4</v>
      </c>
      <c r="N121" s="19">
        <v>450</v>
      </c>
      <c r="O121" s="23"/>
      <c r="P121" s="17">
        <f t="shared" si="2"/>
        <v>540</v>
      </c>
      <c r="Q121" s="18">
        <f t="shared" si="3"/>
        <v>0</v>
      </c>
    </row>
    <row r="122" spans="2:17" s="1" customFormat="1" ht="15.75" customHeight="1">
      <c r="B122" s="14" t="s">
        <v>499</v>
      </c>
      <c r="C122" s="34" t="s">
        <v>501</v>
      </c>
      <c r="D122" s="26"/>
      <c r="E122" s="21"/>
      <c r="F122" s="34" t="s">
        <v>90</v>
      </c>
      <c r="G122" s="9" t="s">
        <v>235</v>
      </c>
      <c r="H122" s="11">
        <v>2016</v>
      </c>
      <c r="I122" s="11" t="s">
        <v>5</v>
      </c>
      <c r="J122" s="12" t="s">
        <v>100</v>
      </c>
      <c r="K122" s="16" t="s">
        <v>6</v>
      </c>
      <c r="L122" s="16" t="s">
        <v>7</v>
      </c>
      <c r="M122" s="10">
        <v>1</v>
      </c>
      <c r="N122" s="19">
        <v>450</v>
      </c>
      <c r="O122" s="23"/>
      <c r="P122" s="17">
        <f t="shared" si="2"/>
        <v>540</v>
      </c>
      <c r="Q122" s="18">
        <f t="shared" si="3"/>
        <v>0</v>
      </c>
    </row>
    <row r="123" spans="2:17" s="1" customFormat="1" ht="15.75" customHeight="1">
      <c r="B123" s="14" t="s">
        <v>499</v>
      </c>
      <c r="C123" s="34" t="s">
        <v>502</v>
      </c>
      <c r="D123" s="26"/>
      <c r="E123" s="21"/>
      <c r="F123" s="34" t="s">
        <v>90</v>
      </c>
      <c r="G123" s="9" t="s">
        <v>235</v>
      </c>
      <c r="H123" s="11">
        <v>1992</v>
      </c>
      <c r="I123" s="11" t="s">
        <v>5</v>
      </c>
      <c r="J123" s="12" t="s">
        <v>247</v>
      </c>
      <c r="K123" s="16" t="s">
        <v>6</v>
      </c>
      <c r="L123" s="16" t="s">
        <v>7</v>
      </c>
      <c r="M123" s="10">
        <v>3</v>
      </c>
      <c r="N123" s="19">
        <v>170</v>
      </c>
      <c r="O123" s="23"/>
      <c r="P123" s="17">
        <f t="shared" si="2"/>
        <v>204</v>
      </c>
      <c r="Q123" s="18">
        <f t="shared" si="3"/>
        <v>0</v>
      </c>
    </row>
    <row r="124" spans="2:17" s="1" customFormat="1" ht="15.75" customHeight="1">
      <c r="B124" s="14" t="s">
        <v>499</v>
      </c>
      <c r="C124" s="34" t="s">
        <v>502</v>
      </c>
      <c r="D124" s="26"/>
      <c r="E124" s="21"/>
      <c r="F124" s="34" t="s">
        <v>90</v>
      </c>
      <c r="G124" s="9" t="s">
        <v>235</v>
      </c>
      <c r="H124" s="11">
        <v>1994</v>
      </c>
      <c r="I124" s="11" t="s">
        <v>5</v>
      </c>
      <c r="J124" s="12" t="s">
        <v>247</v>
      </c>
      <c r="K124" s="16" t="s">
        <v>6</v>
      </c>
      <c r="L124" s="16" t="s">
        <v>7</v>
      </c>
      <c r="M124" s="10">
        <v>3</v>
      </c>
      <c r="N124" s="19">
        <v>170</v>
      </c>
      <c r="O124" s="23"/>
      <c r="P124" s="17">
        <f t="shared" si="2"/>
        <v>204</v>
      </c>
      <c r="Q124" s="18">
        <f t="shared" si="3"/>
        <v>0</v>
      </c>
    </row>
    <row r="125" spans="2:17" s="1" customFormat="1" ht="15.75" customHeight="1">
      <c r="B125" s="14" t="s">
        <v>499</v>
      </c>
      <c r="C125" s="34" t="s">
        <v>503</v>
      </c>
      <c r="D125" s="26"/>
      <c r="E125" s="21"/>
      <c r="F125" s="34" t="s">
        <v>90</v>
      </c>
      <c r="G125" s="9" t="s">
        <v>235</v>
      </c>
      <c r="H125" s="11">
        <v>1992</v>
      </c>
      <c r="I125" s="11" t="s">
        <v>5</v>
      </c>
      <c r="J125" s="12" t="s">
        <v>247</v>
      </c>
      <c r="K125" s="16" t="s">
        <v>6</v>
      </c>
      <c r="L125" s="16" t="s">
        <v>7</v>
      </c>
      <c r="M125" s="10">
        <v>3</v>
      </c>
      <c r="N125" s="19">
        <v>200</v>
      </c>
      <c r="O125" s="23"/>
      <c r="P125" s="17">
        <f t="shared" si="2"/>
        <v>240</v>
      </c>
      <c r="Q125" s="18">
        <f t="shared" si="3"/>
        <v>0</v>
      </c>
    </row>
    <row r="126" spans="2:17" s="1" customFormat="1" ht="15.75" customHeight="1">
      <c r="B126" s="14" t="s">
        <v>499</v>
      </c>
      <c r="C126" s="34" t="s">
        <v>278</v>
      </c>
      <c r="D126" s="26"/>
      <c r="E126" s="21"/>
      <c r="F126" s="34" t="s">
        <v>90</v>
      </c>
      <c r="G126" s="9" t="s">
        <v>235</v>
      </c>
      <c r="H126" s="11">
        <v>1994</v>
      </c>
      <c r="I126" s="11" t="s">
        <v>5</v>
      </c>
      <c r="J126" s="12" t="s">
        <v>247</v>
      </c>
      <c r="K126" s="16" t="s">
        <v>6</v>
      </c>
      <c r="L126" s="16" t="s">
        <v>7</v>
      </c>
      <c r="M126" s="10">
        <v>3</v>
      </c>
      <c r="N126" s="19">
        <v>260</v>
      </c>
      <c r="O126" s="23"/>
      <c r="P126" s="17">
        <f t="shared" si="2"/>
        <v>312</v>
      </c>
      <c r="Q126" s="18">
        <f t="shared" si="3"/>
        <v>0</v>
      </c>
    </row>
    <row r="127" spans="2:17" s="1" customFormat="1" ht="15.75" customHeight="1">
      <c r="B127" s="14" t="s">
        <v>504</v>
      </c>
      <c r="C127" s="34" t="s">
        <v>299</v>
      </c>
      <c r="D127" s="26"/>
      <c r="E127" s="21"/>
      <c r="F127" s="34" t="s">
        <v>90</v>
      </c>
      <c r="G127" s="9" t="s">
        <v>235</v>
      </c>
      <c r="H127" s="11">
        <v>1982</v>
      </c>
      <c r="I127" s="11" t="s">
        <v>5</v>
      </c>
      <c r="J127" s="12" t="s">
        <v>100</v>
      </c>
      <c r="K127" s="16" t="s">
        <v>25</v>
      </c>
      <c r="L127" s="16" t="s">
        <v>24</v>
      </c>
      <c r="M127" s="10">
        <v>1</v>
      </c>
      <c r="N127" s="19">
        <v>225</v>
      </c>
      <c r="O127" s="23"/>
      <c r="P127" s="17">
        <f t="shared" si="2"/>
        <v>270</v>
      </c>
      <c r="Q127" s="18">
        <f t="shared" si="3"/>
        <v>0</v>
      </c>
    </row>
    <row r="128" spans="2:17" s="1" customFormat="1" ht="15.75" customHeight="1">
      <c r="B128" s="14" t="s">
        <v>505</v>
      </c>
      <c r="C128" s="34" t="s">
        <v>300</v>
      </c>
      <c r="D128" s="26"/>
      <c r="E128" s="21"/>
      <c r="F128" s="34" t="s">
        <v>91</v>
      </c>
      <c r="G128" s="9" t="s">
        <v>235</v>
      </c>
      <c r="H128" s="11">
        <v>2017</v>
      </c>
      <c r="I128" s="11" t="s">
        <v>5</v>
      </c>
      <c r="J128" s="12" t="s">
        <v>100</v>
      </c>
      <c r="K128" s="16" t="s">
        <v>6</v>
      </c>
      <c r="L128" s="16" t="s">
        <v>7</v>
      </c>
      <c r="M128" s="10">
        <v>3</v>
      </c>
      <c r="N128" s="19">
        <v>200</v>
      </c>
      <c r="O128" s="23"/>
      <c r="P128" s="17">
        <f t="shared" si="2"/>
        <v>240</v>
      </c>
      <c r="Q128" s="18">
        <f t="shared" si="3"/>
        <v>0</v>
      </c>
    </row>
    <row r="129" spans="2:17" s="1" customFormat="1" ht="15.75" customHeight="1">
      <c r="B129" s="14" t="s">
        <v>505</v>
      </c>
      <c r="C129" s="34" t="s">
        <v>300</v>
      </c>
      <c r="D129" s="26"/>
      <c r="E129" s="21"/>
      <c r="F129" s="34" t="s">
        <v>91</v>
      </c>
      <c r="G129" s="9" t="s">
        <v>235</v>
      </c>
      <c r="H129" s="11">
        <v>2019</v>
      </c>
      <c r="I129" s="11" t="s">
        <v>5</v>
      </c>
      <c r="J129" s="12" t="s">
        <v>100</v>
      </c>
      <c r="K129" s="16" t="s">
        <v>6</v>
      </c>
      <c r="L129" s="16" t="s">
        <v>7</v>
      </c>
      <c r="M129" s="10">
        <v>0</v>
      </c>
      <c r="N129" s="19">
        <v>200</v>
      </c>
      <c r="O129" s="23"/>
      <c r="P129" s="17">
        <f t="shared" si="2"/>
        <v>240</v>
      </c>
      <c r="Q129" s="18">
        <f t="shared" si="3"/>
        <v>0</v>
      </c>
    </row>
    <row r="130" spans="2:17" s="1" customFormat="1" ht="15.75" customHeight="1">
      <c r="B130" s="14" t="s">
        <v>505</v>
      </c>
      <c r="C130" s="34" t="s">
        <v>301</v>
      </c>
      <c r="D130" s="26"/>
      <c r="E130" s="21"/>
      <c r="F130" s="34" t="s">
        <v>91</v>
      </c>
      <c r="G130" s="9" t="s">
        <v>235</v>
      </c>
      <c r="H130" s="11">
        <v>2017</v>
      </c>
      <c r="I130" s="11" t="s">
        <v>5</v>
      </c>
      <c r="J130" s="12" t="s">
        <v>100</v>
      </c>
      <c r="K130" s="16" t="s">
        <v>6</v>
      </c>
      <c r="L130" s="16" t="s">
        <v>7</v>
      </c>
      <c r="M130" s="10">
        <v>1</v>
      </c>
      <c r="N130" s="19">
        <v>200</v>
      </c>
      <c r="O130" s="23"/>
      <c r="P130" s="17">
        <f t="shared" si="2"/>
        <v>240</v>
      </c>
      <c r="Q130" s="18">
        <f t="shared" si="3"/>
        <v>0</v>
      </c>
    </row>
    <row r="131" spans="2:17" s="1" customFormat="1" ht="15.75" customHeight="1">
      <c r="B131" s="14" t="s">
        <v>505</v>
      </c>
      <c r="C131" s="34" t="s">
        <v>302</v>
      </c>
      <c r="D131" s="26"/>
      <c r="E131" s="21"/>
      <c r="F131" s="34" t="s">
        <v>91</v>
      </c>
      <c r="G131" s="9" t="s">
        <v>235</v>
      </c>
      <c r="H131" s="11">
        <v>2021</v>
      </c>
      <c r="I131" s="11" t="s">
        <v>5</v>
      </c>
      <c r="J131" s="12" t="s">
        <v>100</v>
      </c>
      <c r="K131" s="16" t="s">
        <v>6</v>
      </c>
      <c r="L131" s="16" t="s">
        <v>7</v>
      </c>
      <c r="M131" s="10">
        <v>3</v>
      </c>
      <c r="N131" s="19">
        <v>80</v>
      </c>
      <c r="O131" s="23"/>
      <c r="P131" s="17">
        <f t="shared" si="2"/>
        <v>96</v>
      </c>
      <c r="Q131" s="18">
        <f t="shared" si="3"/>
        <v>0</v>
      </c>
    </row>
    <row r="132" spans="2:17" s="1" customFormat="1" ht="15.75" customHeight="1">
      <c r="B132" s="14" t="s">
        <v>505</v>
      </c>
      <c r="C132" s="34" t="s">
        <v>303</v>
      </c>
      <c r="D132" s="26"/>
      <c r="E132" s="21"/>
      <c r="F132" s="34" t="s">
        <v>91</v>
      </c>
      <c r="G132" s="9" t="s">
        <v>235</v>
      </c>
      <c r="H132" s="11">
        <v>2017</v>
      </c>
      <c r="I132" s="11" t="s">
        <v>5</v>
      </c>
      <c r="J132" s="12" t="s">
        <v>100</v>
      </c>
      <c r="K132" s="16" t="s">
        <v>6</v>
      </c>
      <c r="L132" s="16" t="s">
        <v>7</v>
      </c>
      <c r="M132" s="10">
        <v>0</v>
      </c>
      <c r="N132" s="19">
        <v>60</v>
      </c>
      <c r="O132" s="23"/>
      <c r="P132" s="17">
        <f t="shared" si="2"/>
        <v>72</v>
      </c>
      <c r="Q132" s="18">
        <f t="shared" si="3"/>
        <v>0</v>
      </c>
    </row>
    <row r="133" spans="2:17" s="1" customFormat="1" ht="15.75" customHeight="1">
      <c r="B133" s="14" t="s">
        <v>505</v>
      </c>
      <c r="C133" s="34" t="s">
        <v>303</v>
      </c>
      <c r="D133" s="26"/>
      <c r="E133" s="21"/>
      <c r="F133" s="34" t="s">
        <v>91</v>
      </c>
      <c r="G133" s="9" t="s">
        <v>235</v>
      </c>
      <c r="H133" s="11">
        <v>2019</v>
      </c>
      <c r="I133" s="11" t="s">
        <v>5</v>
      </c>
      <c r="J133" s="12" t="s">
        <v>100</v>
      </c>
      <c r="K133" s="16" t="s">
        <v>6</v>
      </c>
      <c r="L133" s="16" t="s">
        <v>7</v>
      </c>
      <c r="M133" s="10">
        <v>0</v>
      </c>
      <c r="N133" s="19">
        <v>55</v>
      </c>
      <c r="O133" s="23"/>
      <c r="P133" s="17">
        <f t="shared" si="2"/>
        <v>66</v>
      </c>
      <c r="Q133" s="18">
        <f t="shared" si="3"/>
        <v>0</v>
      </c>
    </row>
    <row r="134" spans="2:17" s="1" customFormat="1" ht="15.75" customHeight="1">
      <c r="B134" s="14" t="s">
        <v>505</v>
      </c>
      <c r="C134" s="34" t="s">
        <v>304</v>
      </c>
      <c r="D134" s="26"/>
      <c r="E134" s="21"/>
      <c r="F134" s="34" t="s">
        <v>91</v>
      </c>
      <c r="G134" s="9" t="s">
        <v>235</v>
      </c>
      <c r="H134" s="11">
        <v>2016</v>
      </c>
      <c r="I134" s="11" t="s">
        <v>5</v>
      </c>
      <c r="J134" s="12" t="s">
        <v>100</v>
      </c>
      <c r="K134" s="16" t="s">
        <v>6</v>
      </c>
      <c r="L134" s="16" t="s">
        <v>7</v>
      </c>
      <c r="M134" s="10">
        <v>0</v>
      </c>
      <c r="N134" s="19">
        <v>90</v>
      </c>
      <c r="O134" s="23"/>
      <c r="P134" s="17">
        <f t="shared" ref="P134:P197" si="10">N134*1.2</f>
        <v>108</v>
      </c>
      <c r="Q134" s="18">
        <f t="shared" ref="Q134:Q197" si="11">O134*1.2</f>
        <v>0</v>
      </c>
    </row>
    <row r="135" spans="2:17" s="1" customFormat="1" ht="15.75" customHeight="1">
      <c r="B135" s="14" t="s">
        <v>505</v>
      </c>
      <c r="C135" s="34" t="s">
        <v>304</v>
      </c>
      <c r="D135" s="26"/>
      <c r="E135" s="21"/>
      <c r="F135" s="34" t="s">
        <v>91</v>
      </c>
      <c r="G135" s="9" t="s">
        <v>235</v>
      </c>
      <c r="H135" s="11">
        <v>2017</v>
      </c>
      <c r="I135" s="11" t="s">
        <v>5</v>
      </c>
      <c r="J135" s="12" t="s">
        <v>100</v>
      </c>
      <c r="K135" s="16" t="s">
        <v>6</v>
      </c>
      <c r="L135" s="16" t="s">
        <v>7</v>
      </c>
      <c r="M135" s="10">
        <v>0</v>
      </c>
      <c r="N135" s="19">
        <v>90</v>
      </c>
      <c r="O135" s="23"/>
      <c r="P135" s="17">
        <f t="shared" si="10"/>
        <v>108</v>
      </c>
      <c r="Q135" s="18">
        <f t="shared" si="11"/>
        <v>0</v>
      </c>
    </row>
    <row r="136" spans="2:17" s="1" customFormat="1" ht="15.75" customHeight="1">
      <c r="B136" s="14" t="s">
        <v>505</v>
      </c>
      <c r="C136" s="34" t="s">
        <v>304</v>
      </c>
      <c r="D136" s="26"/>
      <c r="E136" s="21"/>
      <c r="F136" s="34" t="s">
        <v>91</v>
      </c>
      <c r="G136" s="9" t="s">
        <v>235</v>
      </c>
      <c r="H136" s="11">
        <v>2021</v>
      </c>
      <c r="I136" s="11" t="s">
        <v>5</v>
      </c>
      <c r="J136" s="12" t="s">
        <v>100</v>
      </c>
      <c r="K136" s="16" t="s">
        <v>6</v>
      </c>
      <c r="L136" s="16" t="s">
        <v>7</v>
      </c>
      <c r="M136" s="10">
        <v>0</v>
      </c>
      <c r="N136" s="19">
        <v>85</v>
      </c>
      <c r="O136" s="23"/>
      <c r="P136" s="17">
        <f t="shared" si="10"/>
        <v>102</v>
      </c>
      <c r="Q136" s="18">
        <f t="shared" si="11"/>
        <v>0</v>
      </c>
    </row>
    <row r="137" spans="2:17" s="1" customFormat="1" ht="15.75" customHeight="1">
      <c r="B137" s="14" t="s">
        <v>505</v>
      </c>
      <c r="C137" s="34" t="s">
        <v>305</v>
      </c>
      <c r="D137" s="26"/>
      <c r="E137" s="21"/>
      <c r="F137" s="34" t="s">
        <v>91</v>
      </c>
      <c r="G137" s="9" t="s">
        <v>235</v>
      </c>
      <c r="H137" s="11">
        <v>2019</v>
      </c>
      <c r="I137" s="11" t="s">
        <v>5</v>
      </c>
      <c r="J137" s="12" t="s">
        <v>100</v>
      </c>
      <c r="K137" s="16" t="s">
        <v>6</v>
      </c>
      <c r="L137" s="16" t="s">
        <v>7</v>
      </c>
      <c r="M137" s="10">
        <v>1</v>
      </c>
      <c r="N137" s="19">
        <v>340</v>
      </c>
      <c r="O137" s="23"/>
      <c r="P137" s="17">
        <f t="shared" si="10"/>
        <v>408</v>
      </c>
      <c r="Q137" s="18">
        <f t="shared" si="11"/>
        <v>0</v>
      </c>
    </row>
    <row r="138" spans="2:17" s="1" customFormat="1" ht="15.75" customHeight="1">
      <c r="B138" s="14" t="s">
        <v>505</v>
      </c>
      <c r="C138" s="34" t="s">
        <v>306</v>
      </c>
      <c r="D138" s="26"/>
      <c r="E138" s="21"/>
      <c r="F138" s="34" t="s">
        <v>91</v>
      </c>
      <c r="G138" s="9" t="s">
        <v>235</v>
      </c>
      <c r="H138" s="11">
        <v>2019</v>
      </c>
      <c r="I138" s="11" t="s">
        <v>5</v>
      </c>
      <c r="J138" s="12" t="s">
        <v>100</v>
      </c>
      <c r="K138" s="16" t="s">
        <v>6</v>
      </c>
      <c r="L138" s="16" t="s">
        <v>7</v>
      </c>
      <c r="M138" s="10">
        <v>1</v>
      </c>
      <c r="N138" s="19">
        <v>150</v>
      </c>
      <c r="O138" s="23"/>
      <c r="P138" s="17">
        <f t="shared" si="10"/>
        <v>180</v>
      </c>
      <c r="Q138" s="18">
        <f t="shared" si="11"/>
        <v>0</v>
      </c>
    </row>
    <row r="139" spans="2:17" s="1" customFormat="1" ht="15.75" customHeight="1">
      <c r="B139" s="14" t="s">
        <v>505</v>
      </c>
      <c r="C139" s="34" t="s">
        <v>288</v>
      </c>
      <c r="D139" s="26"/>
      <c r="E139" s="21"/>
      <c r="F139" s="34" t="s">
        <v>91</v>
      </c>
      <c r="G139" s="9" t="s">
        <v>235</v>
      </c>
      <c r="H139" s="11">
        <v>2021</v>
      </c>
      <c r="I139" s="11" t="s">
        <v>5</v>
      </c>
      <c r="J139" s="12" t="s">
        <v>244</v>
      </c>
      <c r="K139" s="16" t="s">
        <v>6</v>
      </c>
      <c r="L139" s="16" t="s">
        <v>7</v>
      </c>
      <c r="M139" s="10">
        <v>2</v>
      </c>
      <c r="N139" s="19">
        <v>220</v>
      </c>
      <c r="O139" s="23"/>
      <c r="P139" s="17">
        <f t="shared" si="10"/>
        <v>264</v>
      </c>
      <c r="Q139" s="18">
        <f t="shared" si="11"/>
        <v>0</v>
      </c>
    </row>
    <row r="140" spans="2:17" s="1" customFormat="1" ht="15.75" customHeight="1">
      <c r="B140" s="14" t="s">
        <v>505</v>
      </c>
      <c r="C140" s="34" t="s">
        <v>307</v>
      </c>
      <c r="D140" s="26"/>
      <c r="E140" s="21"/>
      <c r="F140" s="34" t="s">
        <v>91</v>
      </c>
      <c r="G140" s="9" t="s">
        <v>235</v>
      </c>
      <c r="H140" s="11">
        <v>2019</v>
      </c>
      <c r="I140" s="11" t="s">
        <v>5</v>
      </c>
      <c r="J140" s="12" t="s">
        <v>100</v>
      </c>
      <c r="K140" s="16" t="s">
        <v>6</v>
      </c>
      <c r="L140" s="16" t="s">
        <v>7</v>
      </c>
      <c r="M140" s="10">
        <v>0</v>
      </c>
      <c r="N140" s="19">
        <v>200</v>
      </c>
      <c r="O140" s="23"/>
      <c r="P140" s="17">
        <f t="shared" si="10"/>
        <v>240</v>
      </c>
      <c r="Q140" s="18">
        <f t="shared" si="11"/>
        <v>0</v>
      </c>
    </row>
    <row r="141" spans="2:17" s="1" customFormat="1" ht="15.75" customHeight="1">
      <c r="B141" s="14" t="s">
        <v>505</v>
      </c>
      <c r="C141" s="34" t="s">
        <v>307</v>
      </c>
      <c r="D141" s="26"/>
      <c r="E141" s="21"/>
      <c r="F141" s="34" t="s">
        <v>91</v>
      </c>
      <c r="G141" s="9" t="s">
        <v>235</v>
      </c>
      <c r="H141" s="11">
        <v>2021</v>
      </c>
      <c r="I141" s="11" t="s">
        <v>5</v>
      </c>
      <c r="J141" s="12" t="s">
        <v>244</v>
      </c>
      <c r="K141" s="16" t="s">
        <v>6</v>
      </c>
      <c r="L141" s="16" t="s">
        <v>7</v>
      </c>
      <c r="M141" s="10">
        <v>2</v>
      </c>
      <c r="N141" s="19">
        <v>200</v>
      </c>
      <c r="O141" s="23"/>
      <c r="P141" s="17">
        <f t="shared" si="10"/>
        <v>240</v>
      </c>
      <c r="Q141" s="18">
        <f t="shared" si="11"/>
        <v>0</v>
      </c>
    </row>
    <row r="142" spans="2:17" s="1" customFormat="1" ht="15.75" customHeight="1">
      <c r="B142" s="14" t="s">
        <v>505</v>
      </c>
      <c r="C142" s="34" t="s">
        <v>308</v>
      </c>
      <c r="D142" s="26"/>
      <c r="E142" s="21"/>
      <c r="F142" s="34" t="s">
        <v>91</v>
      </c>
      <c r="G142" s="9" t="s">
        <v>235</v>
      </c>
      <c r="H142" s="11">
        <v>2019</v>
      </c>
      <c r="I142" s="11" t="s">
        <v>5</v>
      </c>
      <c r="J142" s="12" t="s">
        <v>100</v>
      </c>
      <c r="K142" s="16" t="s">
        <v>6</v>
      </c>
      <c r="L142" s="16" t="s">
        <v>7</v>
      </c>
      <c r="M142" s="10">
        <v>0</v>
      </c>
      <c r="N142" s="19">
        <v>160</v>
      </c>
      <c r="O142" s="23"/>
      <c r="P142" s="17">
        <f t="shared" si="10"/>
        <v>192</v>
      </c>
      <c r="Q142" s="18">
        <f t="shared" si="11"/>
        <v>0</v>
      </c>
    </row>
    <row r="143" spans="2:17" s="1" customFormat="1" ht="15.75" customHeight="1">
      <c r="B143" s="14" t="s">
        <v>505</v>
      </c>
      <c r="C143" s="34" t="s">
        <v>308</v>
      </c>
      <c r="D143" s="26"/>
      <c r="E143" s="21"/>
      <c r="F143" s="34" t="s">
        <v>91</v>
      </c>
      <c r="G143" s="9" t="s">
        <v>235</v>
      </c>
      <c r="H143" s="11">
        <v>2020</v>
      </c>
      <c r="I143" s="11" t="s">
        <v>5</v>
      </c>
      <c r="J143" s="12" t="s">
        <v>100</v>
      </c>
      <c r="K143" s="16" t="s">
        <v>6</v>
      </c>
      <c r="L143" s="16" t="s">
        <v>7</v>
      </c>
      <c r="M143" s="10">
        <v>0</v>
      </c>
      <c r="N143" s="19">
        <v>150</v>
      </c>
      <c r="O143" s="23"/>
      <c r="P143" s="17">
        <f t="shared" si="10"/>
        <v>180</v>
      </c>
      <c r="Q143" s="18">
        <f t="shared" si="11"/>
        <v>0</v>
      </c>
    </row>
    <row r="144" spans="2:17" s="1" customFormat="1" ht="15.75" customHeight="1">
      <c r="B144" s="14" t="s">
        <v>505</v>
      </c>
      <c r="C144" s="34" t="s">
        <v>309</v>
      </c>
      <c r="D144" s="26"/>
      <c r="E144" s="21"/>
      <c r="F144" s="34" t="s">
        <v>91</v>
      </c>
      <c r="G144" s="9" t="s">
        <v>235</v>
      </c>
      <c r="H144" s="11">
        <v>2019</v>
      </c>
      <c r="I144" s="11" t="s">
        <v>5</v>
      </c>
      <c r="J144" s="12" t="s">
        <v>100</v>
      </c>
      <c r="K144" s="16" t="s">
        <v>6</v>
      </c>
      <c r="L144" s="16" t="s">
        <v>7</v>
      </c>
      <c r="M144" s="10">
        <v>2</v>
      </c>
      <c r="N144" s="19">
        <v>240</v>
      </c>
      <c r="O144" s="23"/>
      <c r="P144" s="17">
        <f t="shared" si="10"/>
        <v>288</v>
      </c>
      <c r="Q144" s="18">
        <f t="shared" si="11"/>
        <v>0</v>
      </c>
    </row>
    <row r="145" spans="2:17" s="1" customFormat="1" ht="15.75" customHeight="1">
      <c r="B145" s="14" t="s">
        <v>505</v>
      </c>
      <c r="C145" s="34" t="s">
        <v>309</v>
      </c>
      <c r="D145" s="26"/>
      <c r="E145" s="21"/>
      <c r="F145" s="34" t="s">
        <v>91</v>
      </c>
      <c r="G145" s="9" t="s">
        <v>235</v>
      </c>
      <c r="H145" s="11">
        <v>2020</v>
      </c>
      <c r="I145" s="11" t="s">
        <v>5</v>
      </c>
      <c r="J145" s="12" t="s">
        <v>100</v>
      </c>
      <c r="K145" s="16" t="s">
        <v>6</v>
      </c>
      <c r="L145" s="16" t="s">
        <v>7</v>
      </c>
      <c r="M145" s="10">
        <v>0</v>
      </c>
      <c r="N145" s="19">
        <v>230</v>
      </c>
      <c r="O145" s="23"/>
      <c r="P145" s="17">
        <f t="shared" si="10"/>
        <v>276</v>
      </c>
      <c r="Q145" s="18">
        <f t="shared" si="11"/>
        <v>0</v>
      </c>
    </row>
    <row r="146" spans="2:17" s="1" customFormat="1" ht="15.75" customHeight="1">
      <c r="B146" s="14" t="s">
        <v>505</v>
      </c>
      <c r="C146" s="34" t="s">
        <v>310</v>
      </c>
      <c r="D146" s="26"/>
      <c r="E146" s="21"/>
      <c r="F146" s="34" t="s">
        <v>91</v>
      </c>
      <c r="G146" s="9" t="s">
        <v>235</v>
      </c>
      <c r="H146" s="11">
        <v>2016</v>
      </c>
      <c r="I146" s="11" t="s">
        <v>5</v>
      </c>
      <c r="J146" s="12" t="s">
        <v>100</v>
      </c>
      <c r="K146" s="16" t="s">
        <v>6</v>
      </c>
      <c r="L146" s="16" t="s">
        <v>7</v>
      </c>
      <c r="M146" s="10">
        <v>1</v>
      </c>
      <c r="N146" s="19">
        <v>100</v>
      </c>
      <c r="O146" s="23"/>
      <c r="P146" s="17">
        <f t="shared" si="10"/>
        <v>120</v>
      </c>
      <c r="Q146" s="18">
        <f t="shared" si="11"/>
        <v>0</v>
      </c>
    </row>
    <row r="147" spans="2:17" s="1" customFormat="1" ht="15.75" customHeight="1">
      <c r="B147" s="14" t="s">
        <v>505</v>
      </c>
      <c r="C147" s="34" t="s">
        <v>310</v>
      </c>
      <c r="D147" s="26"/>
      <c r="E147" s="21"/>
      <c r="F147" s="34" t="s">
        <v>91</v>
      </c>
      <c r="G147" s="9" t="s">
        <v>235</v>
      </c>
      <c r="H147" s="11">
        <v>2017</v>
      </c>
      <c r="I147" s="11" t="s">
        <v>5</v>
      </c>
      <c r="J147" s="12" t="s">
        <v>100</v>
      </c>
      <c r="K147" s="16" t="s">
        <v>6</v>
      </c>
      <c r="L147" s="16" t="s">
        <v>7</v>
      </c>
      <c r="M147" s="10">
        <v>9</v>
      </c>
      <c r="N147" s="19">
        <v>100</v>
      </c>
      <c r="O147" s="23"/>
      <c r="P147" s="17">
        <f t="shared" si="10"/>
        <v>120</v>
      </c>
      <c r="Q147" s="18">
        <f t="shared" si="11"/>
        <v>0</v>
      </c>
    </row>
    <row r="148" spans="2:17" s="1" customFormat="1" ht="15.75" customHeight="1">
      <c r="B148" s="14" t="s">
        <v>505</v>
      </c>
      <c r="C148" s="34" t="s">
        <v>310</v>
      </c>
      <c r="D148" s="26"/>
      <c r="E148" s="21"/>
      <c r="F148" s="34" t="s">
        <v>91</v>
      </c>
      <c r="G148" s="9" t="s">
        <v>235</v>
      </c>
      <c r="H148" s="11">
        <v>2018</v>
      </c>
      <c r="I148" s="11" t="s">
        <v>5</v>
      </c>
      <c r="J148" s="12" t="s">
        <v>100</v>
      </c>
      <c r="K148" s="16" t="s">
        <v>6</v>
      </c>
      <c r="L148" s="16" t="s">
        <v>7</v>
      </c>
      <c r="M148" s="10">
        <v>2</v>
      </c>
      <c r="N148" s="19">
        <v>90</v>
      </c>
      <c r="O148" s="23"/>
      <c r="P148" s="17">
        <f t="shared" si="10"/>
        <v>108</v>
      </c>
      <c r="Q148" s="18">
        <f t="shared" si="11"/>
        <v>0</v>
      </c>
    </row>
    <row r="149" spans="2:17" s="1" customFormat="1" ht="15.75" customHeight="1">
      <c r="B149" s="14" t="s">
        <v>505</v>
      </c>
      <c r="C149" s="34" t="s">
        <v>311</v>
      </c>
      <c r="D149" s="26"/>
      <c r="E149" s="21"/>
      <c r="F149" s="34" t="s">
        <v>91</v>
      </c>
      <c r="G149" s="9" t="s">
        <v>235</v>
      </c>
      <c r="H149" s="11">
        <v>2017</v>
      </c>
      <c r="I149" s="11" t="s">
        <v>5</v>
      </c>
      <c r="J149" s="12" t="s">
        <v>100</v>
      </c>
      <c r="K149" s="16" t="s">
        <v>6</v>
      </c>
      <c r="L149" s="16" t="s">
        <v>7</v>
      </c>
      <c r="M149" s="10">
        <v>1</v>
      </c>
      <c r="N149" s="19">
        <v>310</v>
      </c>
      <c r="O149" s="23"/>
      <c r="P149" s="17">
        <f t="shared" si="10"/>
        <v>372</v>
      </c>
      <c r="Q149" s="18">
        <f t="shared" si="11"/>
        <v>0</v>
      </c>
    </row>
    <row r="150" spans="2:17" s="1" customFormat="1" ht="15.75" customHeight="1">
      <c r="B150" s="14" t="s">
        <v>505</v>
      </c>
      <c r="C150" s="34" t="s">
        <v>311</v>
      </c>
      <c r="D150" s="26"/>
      <c r="E150" s="21"/>
      <c r="F150" s="34" t="s">
        <v>91</v>
      </c>
      <c r="G150" s="9" t="s">
        <v>235</v>
      </c>
      <c r="H150" s="11">
        <v>2021</v>
      </c>
      <c r="I150" s="11" t="s">
        <v>5</v>
      </c>
      <c r="J150" s="12" t="s">
        <v>244</v>
      </c>
      <c r="K150" s="16" t="s">
        <v>6</v>
      </c>
      <c r="L150" s="16" t="s">
        <v>7</v>
      </c>
      <c r="M150" s="10">
        <v>2</v>
      </c>
      <c r="N150" s="19">
        <v>300</v>
      </c>
      <c r="O150" s="23"/>
      <c r="P150" s="17">
        <f t="shared" si="10"/>
        <v>360</v>
      </c>
      <c r="Q150" s="18">
        <f t="shared" si="11"/>
        <v>0</v>
      </c>
    </row>
    <row r="151" spans="2:17" s="1" customFormat="1" ht="15.75" customHeight="1">
      <c r="B151" s="14" t="s">
        <v>505</v>
      </c>
      <c r="C151" s="34" t="s">
        <v>312</v>
      </c>
      <c r="D151" s="26"/>
      <c r="E151" s="21"/>
      <c r="F151" s="34" t="s">
        <v>91</v>
      </c>
      <c r="G151" s="9" t="s">
        <v>235</v>
      </c>
      <c r="H151" s="11">
        <v>2017</v>
      </c>
      <c r="I151" s="11" t="s">
        <v>5</v>
      </c>
      <c r="J151" s="12" t="s">
        <v>244</v>
      </c>
      <c r="K151" s="16" t="s">
        <v>6</v>
      </c>
      <c r="L151" s="16" t="s">
        <v>7</v>
      </c>
      <c r="M151" s="10">
        <v>0</v>
      </c>
      <c r="N151" s="19">
        <v>155</v>
      </c>
      <c r="O151" s="23">
        <v>930</v>
      </c>
      <c r="P151" s="17">
        <f t="shared" si="10"/>
        <v>186</v>
      </c>
      <c r="Q151" s="18">
        <f t="shared" si="11"/>
        <v>1116</v>
      </c>
    </row>
    <row r="152" spans="2:17" s="1" customFormat="1" ht="15.75" customHeight="1">
      <c r="B152" s="14" t="s">
        <v>505</v>
      </c>
      <c r="C152" s="34" t="s">
        <v>312</v>
      </c>
      <c r="D152" s="26"/>
      <c r="E152" s="21"/>
      <c r="F152" s="34" t="s">
        <v>91</v>
      </c>
      <c r="G152" s="9" t="s">
        <v>235</v>
      </c>
      <c r="H152" s="11">
        <v>2020</v>
      </c>
      <c r="I152" s="11" t="s">
        <v>5</v>
      </c>
      <c r="J152" s="12" t="s">
        <v>100</v>
      </c>
      <c r="K152" s="16" t="s">
        <v>6</v>
      </c>
      <c r="L152" s="16" t="s">
        <v>7</v>
      </c>
      <c r="M152" s="10">
        <v>3</v>
      </c>
      <c r="N152" s="19">
        <v>150</v>
      </c>
      <c r="O152" s="23"/>
      <c r="P152" s="17">
        <f t="shared" si="10"/>
        <v>180</v>
      </c>
      <c r="Q152" s="18">
        <f t="shared" si="11"/>
        <v>0</v>
      </c>
    </row>
    <row r="153" spans="2:17" s="1" customFormat="1" ht="15.75" customHeight="1">
      <c r="B153" s="14" t="s">
        <v>505</v>
      </c>
      <c r="C153" s="34" t="s">
        <v>312</v>
      </c>
      <c r="D153" s="26"/>
      <c r="E153" s="21"/>
      <c r="F153" s="34" t="s">
        <v>91</v>
      </c>
      <c r="G153" s="9" t="s">
        <v>235</v>
      </c>
      <c r="H153" s="11">
        <v>2020</v>
      </c>
      <c r="I153" s="11" t="s">
        <v>5</v>
      </c>
      <c r="J153" s="12" t="s">
        <v>23</v>
      </c>
      <c r="K153" s="16" t="s">
        <v>6</v>
      </c>
      <c r="L153" s="16" t="s">
        <v>7</v>
      </c>
      <c r="M153" s="10">
        <v>2</v>
      </c>
      <c r="N153" s="19">
        <v>150</v>
      </c>
      <c r="O153" s="23"/>
      <c r="P153" s="17">
        <f t="shared" si="10"/>
        <v>180</v>
      </c>
      <c r="Q153" s="18">
        <f t="shared" si="11"/>
        <v>0</v>
      </c>
    </row>
    <row r="154" spans="2:17" s="1" customFormat="1" ht="15.75" customHeight="1">
      <c r="B154" s="14" t="s">
        <v>505</v>
      </c>
      <c r="C154" s="34" t="s">
        <v>313</v>
      </c>
      <c r="D154" s="26"/>
      <c r="E154" s="21"/>
      <c r="F154" s="34" t="s">
        <v>91</v>
      </c>
      <c r="G154" s="9" t="s">
        <v>235</v>
      </c>
      <c r="H154" s="11">
        <v>2012</v>
      </c>
      <c r="I154" s="11" t="s">
        <v>5</v>
      </c>
      <c r="J154" s="12" t="s">
        <v>100</v>
      </c>
      <c r="K154" s="16" t="s">
        <v>6</v>
      </c>
      <c r="L154" s="16" t="s">
        <v>7</v>
      </c>
      <c r="M154" s="10">
        <v>0</v>
      </c>
      <c r="N154" s="19">
        <v>100</v>
      </c>
      <c r="O154" s="23"/>
      <c r="P154" s="17">
        <f t="shared" si="10"/>
        <v>120</v>
      </c>
      <c r="Q154" s="18">
        <f t="shared" si="11"/>
        <v>0</v>
      </c>
    </row>
    <row r="155" spans="2:17" s="1" customFormat="1" ht="15.75" customHeight="1">
      <c r="B155" s="14" t="s">
        <v>505</v>
      </c>
      <c r="C155" s="34" t="s">
        <v>314</v>
      </c>
      <c r="D155" s="26"/>
      <c r="E155" s="21"/>
      <c r="F155" s="34" t="s">
        <v>91</v>
      </c>
      <c r="G155" s="9" t="s">
        <v>235</v>
      </c>
      <c r="H155" s="11">
        <v>2015</v>
      </c>
      <c r="I155" s="11" t="s">
        <v>5</v>
      </c>
      <c r="J155" s="12" t="s">
        <v>100</v>
      </c>
      <c r="K155" s="16" t="s">
        <v>6</v>
      </c>
      <c r="L155" s="16" t="s">
        <v>7</v>
      </c>
      <c r="M155" s="10">
        <v>1</v>
      </c>
      <c r="N155" s="19">
        <v>185</v>
      </c>
      <c r="O155" s="23"/>
      <c r="P155" s="17">
        <f t="shared" si="10"/>
        <v>222</v>
      </c>
      <c r="Q155" s="18">
        <f t="shared" si="11"/>
        <v>0</v>
      </c>
    </row>
    <row r="156" spans="2:17" s="1" customFormat="1" ht="15.75" customHeight="1">
      <c r="B156" s="14" t="s">
        <v>505</v>
      </c>
      <c r="C156" s="34" t="s">
        <v>314</v>
      </c>
      <c r="D156" s="26"/>
      <c r="E156" s="21"/>
      <c r="F156" s="34" t="s">
        <v>91</v>
      </c>
      <c r="G156" s="9" t="s">
        <v>235</v>
      </c>
      <c r="H156" s="11">
        <v>2017</v>
      </c>
      <c r="I156" s="11" t="s">
        <v>5</v>
      </c>
      <c r="J156" s="12" t="s">
        <v>100</v>
      </c>
      <c r="K156" s="16" t="s">
        <v>6</v>
      </c>
      <c r="L156" s="16" t="s">
        <v>7</v>
      </c>
      <c r="M156" s="10">
        <v>1</v>
      </c>
      <c r="N156" s="19">
        <v>120</v>
      </c>
      <c r="O156" s="23"/>
      <c r="P156" s="17">
        <f t="shared" si="10"/>
        <v>144</v>
      </c>
      <c r="Q156" s="18">
        <f t="shared" si="11"/>
        <v>0</v>
      </c>
    </row>
    <row r="157" spans="2:17" s="1" customFormat="1" ht="15.75" customHeight="1">
      <c r="B157" s="14" t="s">
        <v>505</v>
      </c>
      <c r="C157" s="34" t="s">
        <v>314</v>
      </c>
      <c r="D157" s="26"/>
      <c r="E157" s="21"/>
      <c r="F157" s="34" t="s">
        <v>91</v>
      </c>
      <c r="G157" s="9" t="s">
        <v>235</v>
      </c>
      <c r="H157" s="11">
        <v>2019</v>
      </c>
      <c r="I157" s="11" t="s">
        <v>5</v>
      </c>
      <c r="J157" s="12" t="s">
        <v>100</v>
      </c>
      <c r="K157" s="16" t="s">
        <v>6</v>
      </c>
      <c r="L157" s="16" t="s">
        <v>7</v>
      </c>
      <c r="M157" s="10">
        <v>0</v>
      </c>
      <c r="N157" s="19">
        <v>100</v>
      </c>
      <c r="O157" s="23"/>
      <c r="P157" s="17">
        <f t="shared" si="10"/>
        <v>120</v>
      </c>
      <c r="Q157" s="18">
        <f t="shared" si="11"/>
        <v>0</v>
      </c>
    </row>
    <row r="158" spans="2:17" s="1" customFormat="1" ht="15.75" customHeight="1">
      <c r="B158" s="14" t="s">
        <v>505</v>
      </c>
      <c r="C158" s="34" t="s">
        <v>283</v>
      </c>
      <c r="D158" s="26"/>
      <c r="E158" s="21"/>
      <c r="F158" s="34" t="s">
        <v>91</v>
      </c>
      <c r="G158" s="9" t="s">
        <v>235</v>
      </c>
      <c r="H158" s="11">
        <v>2019</v>
      </c>
      <c r="I158" s="11" t="s">
        <v>5</v>
      </c>
      <c r="J158" s="12" t="s">
        <v>100</v>
      </c>
      <c r="K158" s="16" t="s">
        <v>6</v>
      </c>
      <c r="L158" s="16" t="s">
        <v>7</v>
      </c>
      <c r="M158" s="10">
        <v>1</v>
      </c>
      <c r="N158" s="19">
        <v>220</v>
      </c>
      <c r="O158" s="23"/>
      <c r="P158" s="17">
        <f t="shared" si="10"/>
        <v>264</v>
      </c>
      <c r="Q158" s="18">
        <f t="shared" si="11"/>
        <v>0</v>
      </c>
    </row>
    <row r="159" spans="2:17" s="1" customFormat="1" ht="15.75" customHeight="1">
      <c r="B159" s="14" t="s">
        <v>505</v>
      </c>
      <c r="C159" s="34" t="s">
        <v>283</v>
      </c>
      <c r="D159" s="26"/>
      <c r="E159" s="21"/>
      <c r="F159" s="34" t="s">
        <v>91</v>
      </c>
      <c r="G159" s="9" t="s">
        <v>235</v>
      </c>
      <c r="H159" s="11">
        <v>2020</v>
      </c>
      <c r="I159" s="11" t="s">
        <v>12</v>
      </c>
      <c r="J159" s="12" t="s">
        <v>100</v>
      </c>
      <c r="K159" s="16" t="s">
        <v>6</v>
      </c>
      <c r="L159" s="16" t="s">
        <v>7</v>
      </c>
      <c r="M159" s="10">
        <v>0</v>
      </c>
      <c r="N159" s="19">
        <v>400</v>
      </c>
      <c r="O159" s="23"/>
      <c r="P159" s="17">
        <f t="shared" si="10"/>
        <v>480</v>
      </c>
      <c r="Q159" s="18">
        <f t="shared" si="11"/>
        <v>0</v>
      </c>
    </row>
    <row r="160" spans="2:17" s="1" customFormat="1" ht="15.75" customHeight="1">
      <c r="B160" s="14" t="s">
        <v>505</v>
      </c>
      <c r="C160" s="34" t="s">
        <v>315</v>
      </c>
      <c r="D160" s="26"/>
      <c r="E160" s="21"/>
      <c r="F160" s="34" t="s">
        <v>91</v>
      </c>
      <c r="G160" s="9" t="s">
        <v>235</v>
      </c>
      <c r="H160" s="11">
        <v>2019</v>
      </c>
      <c r="I160" s="11" t="s">
        <v>5</v>
      </c>
      <c r="J160" s="12" t="s">
        <v>100</v>
      </c>
      <c r="K160" s="16" t="s">
        <v>6</v>
      </c>
      <c r="L160" s="16" t="s">
        <v>7</v>
      </c>
      <c r="M160" s="10">
        <v>0</v>
      </c>
      <c r="N160" s="19">
        <v>280</v>
      </c>
      <c r="O160" s="23"/>
      <c r="P160" s="17">
        <f t="shared" si="10"/>
        <v>336</v>
      </c>
      <c r="Q160" s="18">
        <f t="shared" si="11"/>
        <v>0</v>
      </c>
    </row>
    <row r="161" spans="2:17" s="1" customFormat="1" ht="15.75" customHeight="1">
      <c r="B161" s="14" t="s">
        <v>505</v>
      </c>
      <c r="C161" s="34" t="s">
        <v>315</v>
      </c>
      <c r="D161" s="26"/>
      <c r="E161" s="21"/>
      <c r="F161" s="34" t="s">
        <v>91</v>
      </c>
      <c r="G161" s="9" t="s">
        <v>235</v>
      </c>
      <c r="H161" s="11">
        <v>2019</v>
      </c>
      <c r="I161" s="11" t="s">
        <v>5</v>
      </c>
      <c r="J161" s="12" t="s">
        <v>100</v>
      </c>
      <c r="K161" s="16" t="s">
        <v>6</v>
      </c>
      <c r="L161" s="16" t="s">
        <v>7</v>
      </c>
      <c r="M161" s="10">
        <v>1</v>
      </c>
      <c r="N161" s="19">
        <v>320</v>
      </c>
      <c r="O161" s="23"/>
      <c r="P161" s="17">
        <f t="shared" si="10"/>
        <v>384</v>
      </c>
      <c r="Q161" s="18">
        <f t="shared" si="11"/>
        <v>0</v>
      </c>
    </row>
    <row r="162" spans="2:17" s="1" customFormat="1" ht="15.75" customHeight="1">
      <c r="B162" s="14" t="s">
        <v>505</v>
      </c>
      <c r="C162" s="34" t="s">
        <v>316</v>
      </c>
      <c r="D162" s="26"/>
      <c r="E162" s="21"/>
      <c r="F162" s="34" t="s">
        <v>91</v>
      </c>
      <c r="G162" s="9" t="s">
        <v>235</v>
      </c>
      <c r="H162" s="11">
        <v>2017</v>
      </c>
      <c r="I162" s="11" t="s">
        <v>5</v>
      </c>
      <c r="J162" s="12" t="s">
        <v>100</v>
      </c>
      <c r="K162" s="16" t="s">
        <v>6</v>
      </c>
      <c r="L162" s="16" t="s">
        <v>7</v>
      </c>
      <c r="M162" s="10">
        <v>0</v>
      </c>
      <c r="N162" s="19">
        <v>240</v>
      </c>
      <c r="O162" s="23"/>
      <c r="P162" s="17">
        <f t="shared" si="10"/>
        <v>288</v>
      </c>
      <c r="Q162" s="18">
        <f t="shared" si="11"/>
        <v>0</v>
      </c>
    </row>
    <row r="163" spans="2:17" s="1" customFormat="1" ht="15.75" customHeight="1">
      <c r="B163" s="14" t="s">
        <v>505</v>
      </c>
      <c r="C163" s="34" t="s">
        <v>317</v>
      </c>
      <c r="D163" s="26"/>
      <c r="E163" s="21"/>
      <c r="F163" s="34" t="s">
        <v>91</v>
      </c>
      <c r="G163" s="9" t="s">
        <v>235</v>
      </c>
      <c r="H163" s="11">
        <v>2020</v>
      </c>
      <c r="I163" s="11" t="s">
        <v>5</v>
      </c>
      <c r="J163" s="12" t="s">
        <v>100</v>
      </c>
      <c r="K163" s="16" t="s">
        <v>6</v>
      </c>
      <c r="L163" s="16" t="s">
        <v>7</v>
      </c>
      <c r="M163" s="10">
        <v>6</v>
      </c>
      <c r="N163" s="19">
        <v>220</v>
      </c>
      <c r="O163" s="23"/>
      <c r="P163" s="17">
        <f t="shared" si="10"/>
        <v>264</v>
      </c>
      <c r="Q163" s="18">
        <f t="shared" si="11"/>
        <v>0</v>
      </c>
    </row>
    <row r="164" spans="2:17" s="1" customFormat="1" ht="15.75" customHeight="1">
      <c r="B164" s="14" t="s">
        <v>505</v>
      </c>
      <c r="C164" s="34" t="s">
        <v>318</v>
      </c>
      <c r="D164" s="26"/>
      <c r="E164" s="21"/>
      <c r="F164" s="34" t="s">
        <v>91</v>
      </c>
      <c r="G164" s="9" t="s">
        <v>235</v>
      </c>
      <c r="H164" s="11">
        <v>2015</v>
      </c>
      <c r="I164" s="11" t="s">
        <v>5</v>
      </c>
      <c r="J164" s="12" t="s">
        <v>100</v>
      </c>
      <c r="K164" s="16" t="s">
        <v>6</v>
      </c>
      <c r="L164" s="16" t="s">
        <v>7</v>
      </c>
      <c r="M164" s="10">
        <v>1</v>
      </c>
      <c r="N164" s="19">
        <v>160</v>
      </c>
      <c r="O164" s="23"/>
      <c r="P164" s="17">
        <f t="shared" si="10"/>
        <v>192</v>
      </c>
      <c r="Q164" s="18">
        <f t="shared" si="11"/>
        <v>0</v>
      </c>
    </row>
    <row r="165" spans="2:17" s="1" customFormat="1" ht="15.75" customHeight="1">
      <c r="B165" s="14" t="s">
        <v>505</v>
      </c>
      <c r="C165" s="34" t="s">
        <v>318</v>
      </c>
      <c r="D165" s="26"/>
      <c r="E165" s="21"/>
      <c r="F165" s="34" t="s">
        <v>91</v>
      </c>
      <c r="G165" s="9" t="s">
        <v>235</v>
      </c>
      <c r="H165" s="11">
        <v>2019</v>
      </c>
      <c r="I165" s="11" t="s">
        <v>5</v>
      </c>
      <c r="J165" s="12" t="s">
        <v>100</v>
      </c>
      <c r="K165" s="16" t="s">
        <v>6</v>
      </c>
      <c r="L165" s="16" t="s">
        <v>7</v>
      </c>
      <c r="M165" s="10">
        <v>1</v>
      </c>
      <c r="N165" s="19">
        <v>160</v>
      </c>
      <c r="O165" s="23"/>
      <c r="P165" s="17">
        <f t="shared" si="10"/>
        <v>192</v>
      </c>
      <c r="Q165" s="18">
        <f t="shared" si="11"/>
        <v>0</v>
      </c>
    </row>
    <row r="166" spans="2:17" s="1" customFormat="1" ht="15.75" customHeight="1">
      <c r="B166" s="14" t="s">
        <v>505</v>
      </c>
      <c r="C166" s="34" t="s">
        <v>318</v>
      </c>
      <c r="D166" s="26"/>
      <c r="E166" s="21"/>
      <c r="F166" s="34" t="s">
        <v>91</v>
      </c>
      <c r="G166" s="9" t="s">
        <v>235</v>
      </c>
      <c r="H166" s="11">
        <v>2020</v>
      </c>
      <c r="I166" s="11" t="s">
        <v>5</v>
      </c>
      <c r="J166" s="12" t="s">
        <v>23</v>
      </c>
      <c r="K166" s="16" t="s">
        <v>6</v>
      </c>
      <c r="L166" s="16" t="s">
        <v>7</v>
      </c>
      <c r="M166" s="10">
        <v>2</v>
      </c>
      <c r="N166" s="19">
        <v>180</v>
      </c>
      <c r="O166" s="23"/>
      <c r="P166" s="17">
        <f t="shared" si="10"/>
        <v>216</v>
      </c>
      <c r="Q166" s="18">
        <f t="shared" si="11"/>
        <v>0</v>
      </c>
    </row>
    <row r="167" spans="2:17" s="1" customFormat="1" ht="15.75" customHeight="1">
      <c r="B167" s="14" t="s">
        <v>505</v>
      </c>
      <c r="C167" s="34" t="s">
        <v>298</v>
      </c>
      <c r="D167" s="26"/>
      <c r="E167" s="21"/>
      <c r="F167" s="34" t="s">
        <v>91</v>
      </c>
      <c r="G167" s="9" t="s">
        <v>235</v>
      </c>
      <c r="H167" s="11">
        <v>2020</v>
      </c>
      <c r="I167" s="11" t="s">
        <v>5</v>
      </c>
      <c r="J167" s="12" t="s">
        <v>23</v>
      </c>
      <c r="K167" s="16" t="s">
        <v>6</v>
      </c>
      <c r="L167" s="16" t="s">
        <v>7</v>
      </c>
      <c r="M167" s="10">
        <v>0</v>
      </c>
      <c r="N167" s="19">
        <v>100</v>
      </c>
      <c r="O167" s="23"/>
      <c r="P167" s="17">
        <f t="shared" si="10"/>
        <v>120</v>
      </c>
      <c r="Q167" s="18">
        <f t="shared" si="11"/>
        <v>0</v>
      </c>
    </row>
    <row r="168" spans="2:17" s="1" customFormat="1" ht="15.75" customHeight="1">
      <c r="B168" s="14" t="s">
        <v>505</v>
      </c>
      <c r="C168" s="34" t="s">
        <v>319</v>
      </c>
      <c r="D168" s="26"/>
      <c r="E168" s="21"/>
      <c r="F168" s="34" t="s">
        <v>91</v>
      </c>
      <c r="G168" s="9" t="s">
        <v>235</v>
      </c>
      <c r="H168" s="11">
        <v>2017</v>
      </c>
      <c r="I168" s="11" t="s">
        <v>5</v>
      </c>
      <c r="J168" s="12" t="s">
        <v>100</v>
      </c>
      <c r="K168" s="16" t="s">
        <v>6</v>
      </c>
      <c r="L168" s="16" t="s">
        <v>7</v>
      </c>
      <c r="M168" s="10">
        <v>2</v>
      </c>
      <c r="N168" s="19">
        <v>170</v>
      </c>
      <c r="O168" s="23"/>
      <c r="P168" s="17">
        <f t="shared" si="10"/>
        <v>204</v>
      </c>
      <c r="Q168" s="18">
        <f t="shared" si="11"/>
        <v>0</v>
      </c>
    </row>
    <row r="169" spans="2:17" s="1" customFormat="1" ht="15.75" customHeight="1">
      <c r="B169" s="14" t="s">
        <v>506</v>
      </c>
      <c r="C169" s="34" t="s">
        <v>320</v>
      </c>
      <c r="D169" s="26"/>
      <c r="E169" s="21"/>
      <c r="F169" s="34" t="s">
        <v>90</v>
      </c>
      <c r="G169" s="9" t="s">
        <v>235</v>
      </c>
      <c r="H169" s="11">
        <v>2020</v>
      </c>
      <c r="I169" s="11" t="s">
        <v>5</v>
      </c>
      <c r="J169" s="12" t="s">
        <v>100</v>
      </c>
      <c r="K169" s="16" t="s">
        <v>6</v>
      </c>
      <c r="L169" s="16" t="s">
        <v>7</v>
      </c>
      <c r="M169" s="10">
        <v>1</v>
      </c>
      <c r="N169" s="19">
        <v>715</v>
      </c>
      <c r="O169" s="23"/>
      <c r="P169" s="17">
        <f t="shared" si="10"/>
        <v>858</v>
      </c>
      <c r="Q169" s="18">
        <f t="shared" si="11"/>
        <v>0</v>
      </c>
    </row>
    <row r="170" spans="2:17" s="1" customFormat="1" ht="15.75" customHeight="1">
      <c r="B170" s="14" t="s">
        <v>506</v>
      </c>
      <c r="C170" s="34" t="s">
        <v>321</v>
      </c>
      <c r="D170" s="26"/>
      <c r="E170" s="21"/>
      <c r="F170" s="34" t="s">
        <v>90</v>
      </c>
      <c r="G170" s="9" t="s">
        <v>235</v>
      </c>
      <c r="H170" s="11">
        <v>2020</v>
      </c>
      <c r="I170" s="11" t="s">
        <v>5</v>
      </c>
      <c r="J170" s="12" t="s">
        <v>100</v>
      </c>
      <c r="K170" s="16" t="s">
        <v>6</v>
      </c>
      <c r="L170" s="16" t="s">
        <v>7</v>
      </c>
      <c r="M170" s="10">
        <v>1</v>
      </c>
      <c r="N170" s="19">
        <v>510</v>
      </c>
      <c r="O170" s="23"/>
      <c r="P170" s="17">
        <f t="shared" si="10"/>
        <v>612</v>
      </c>
      <c r="Q170" s="18">
        <f t="shared" si="11"/>
        <v>0</v>
      </c>
    </row>
    <row r="171" spans="2:17" s="1" customFormat="1" ht="15.75" customHeight="1">
      <c r="B171" s="14" t="s">
        <v>506</v>
      </c>
      <c r="C171" s="34" t="s">
        <v>322</v>
      </c>
      <c r="D171" s="25"/>
      <c r="E171" s="20"/>
      <c r="F171" s="34" t="s">
        <v>90</v>
      </c>
      <c r="G171" s="9" t="s">
        <v>235</v>
      </c>
      <c r="H171" s="11">
        <v>2017</v>
      </c>
      <c r="I171" s="11" t="s">
        <v>5</v>
      </c>
      <c r="J171" s="12" t="s">
        <v>100</v>
      </c>
      <c r="K171" s="16" t="s">
        <v>6</v>
      </c>
      <c r="L171" s="16" t="s">
        <v>7</v>
      </c>
      <c r="M171" s="10">
        <v>1</v>
      </c>
      <c r="N171" s="19">
        <v>590</v>
      </c>
      <c r="O171" s="23"/>
      <c r="P171" s="17">
        <f t="shared" si="10"/>
        <v>708</v>
      </c>
      <c r="Q171" s="18">
        <f t="shared" si="11"/>
        <v>0</v>
      </c>
    </row>
    <row r="172" spans="2:17" s="1" customFormat="1" ht="15.75" customHeight="1">
      <c r="B172" s="14" t="s">
        <v>507</v>
      </c>
      <c r="C172" s="34" t="s">
        <v>323</v>
      </c>
      <c r="D172" s="26"/>
      <c r="E172" s="21"/>
      <c r="F172" s="34" t="s">
        <v>91</v>
      </c>
      <c r="G172" s="9" t="s">
        <v>235</v>
      </c>
      <c r="H172" s="11">
        <v>2016</v>
      </c>
      <c r="I172" s="11" t="s">
        <v>5</v>
      </c>
      <c r="J172" s="12" t="s">
        <v>100</v>
      </c>
      <c r="K172" s="16" t="s">
        <v>6</v>
      </c>
      <c r="L172" s="16" t="s">
        <v>7</v>
      </c>
      <c r="M172" s="10">
        <v>0</v>
      </c>
      <c r="N172" s="19">
        <v>205</v>
      </c>
      <c r="O172" s="23"/>
      <c r="P172" s="17">
        <f t="shared" si="10"/>
        <v>246</v>
      </c>
      <c r="Q172" s="18">
        <f t="shared" si="11"/>
        <v>0</v>
      </c>
    </row>
    <row r="173" spans="2:17" s="1" customFormat="1" ht="15.75" customHeight="1">
      <c r="B173" s="14" t="s">
        <v>507</v>
      </c>
      <c r="C173" s="34" t="s">
        <v>324</v>
      </c>
      <c r="D173" s="26"/>
      <c r="E173" s="21"/>
      <c r="F173" s="34" t="s">
        <v>91</v>
      </c>
      <c r="G173" s="9" t="s">
        <v>235</v>
      </c>
      <c r="H173" s="11">
        <v>2020</v>
      </c>
      <c r="I173" s="11" t="s">
        <v>5</v>
      </c>
      <c r="J173" s="12" t="s">
        <v>244</v>
      </c>
      <c r="K173" s="16" t="s">
        <v>6</v>
      </c>
      <c r="L173" s="16" t="s">
        <v>7</v>
      </c>
      <c r="M173" s="10">
        <v>0</v>
      </c>
      <c r="N173" s="19">
        <v>55</v>
      </c>
      <c r="O173" s="23">
        <v>330</v>
      </c>
      <c r="P173" s="17">
        <f t="shared" si="10"/>
        <v>66</v>
      </c>
      <c r="Q173" s="18">
        <f t="shared" si="11"/>
        <v>396</v>
      </c>
    </row>
    <row r="174" spans="2:17" s="1" customFormat="1" ht="15.75" customHeight="1">
      <c r="B174" s="14" t="s">
        <v>507</v>
      </c>
      <c r="C174" s="34" t="s">
        <v>303</v>
      </c>
      <c r="D174" s="26"/>
      <c r="E174" s="21"/>
      <c r="F174" s="34" t="s">
        <v>91</v>
      </c>
      <c r="G174" s="9" t="s">
        <v>235</v>
      </c>
      <c r="H174" s="11">
        <v>2017</v>
      </c>
      <c r="I174" s="11" t="s">
        <v>5</v>
      </c>
      <c r="J174" s="12" t="s">
        <v>100</v>
      </c>
      <c r="K174" s="16" t="s">
        <v>6</v>
      </c>
      <c r="L174" s="16" t="s">
        <v>7</v>
      </c>
      <c r="M174" s="10">
        <v>0</v>
      </c>
      <c r="N174" s="19">
        <v>45</v>
      </c>
      <c r="O174" s="23"/>
      <c r="P174" s="17">
        <f t="shared" si="10"/>
        <v>54</v>
      </c>
      <c r="Q174" s="18">
        <f t="shared" si="11"/>
        <v>0</v>
      </c>
    </row>
    <row r="175" spans="2:17" s="1" customFormat="1" ht="15.75" customHeight="1">
      <c r="B175" s="14" t="s">
        <v>507</v>
      </c>
      <c r="C175" s="34" t="s">
        <v>304</v>
      </c>
      <c r="D175" s="26"/>
      <c r="E175" s="21"/>
      <c r="F175" s="34" t="s">
        <v>91</v>
      </c>
      <c r="G175" s="9" t="s">
        <v>235</v>
      </c>
      <c r="H175" s="11">
        <v>2017</v>
      </c>
      <c r="I175" s="11" t="s">
        <v>5</v>
      </c>
      <c r="J175" s="12" t="s">
        <v>100</v>
      </c>
      <c r="K175" s="16" t="s">
        <v>6</v>
      </c>
      <c r="L175" s="16" t="s">
        <v>7</v>
      </c>
      <c r="M175" s="10">
        <v>0</v>
      </c>
      <c r="N175" s="19">
        <v>75</v>
      </c>
      <c r="O175" s="23"/>
      <c r="P175" s="17">
        <f t="shared" si="10"/>
        <v>90</v>
      </c>
      <c r="Q175" s="18">
        <f t="shared" si="11"/>
        <v>0</v>
      </c>
    </row>
    <row r="176" spans="2:17" s="1" customFormat="1" ht="15.75" customHeight="1">
      <c r="B176" s="14" t="s">
        <v>507</v>
      </c>
      <c r="C176" s="34" t="s">
        <v>304</v>
      </c>
      <c r="D176" s="26"/>
      <c r="E176" s="21"/>
      <c r="F176" s="34" t="s">
        <v>91</v>
      </c>
      <c r="G176" s="9" t="s">
        <v>235</v>
      </c>
      <c r="H176" s="11">
        <v>2018</v>
      </c>
      <c r="I176" s="11" t="s">
        <v>5</v>
      </c>
      <c r="J176" s="12" t="s">
        <v>100</v>
      </c>
      <c r="K176" s="16" t="s">
        <v>6</v>
      </c>
      <c r="L176" s="16" t="s">
        <v>7</v>
      </c>
      <c r="M176" s="10">
        <v>0</v>
      </c>
      <c r="N176" s="19">
        <v>75</v>
      </c>
      <c r="O176" s="23"/>
      <c r="P176" s="17">
        <f t="shared" si="10"/>
        <v>90</v>
      </c>
      <c r="Q176" s="18">
        <f t="shared" si="11"/>
        <v>0</v>
      </c>
    </row>
    <row r="177" spans="2:17" s="1" customFormat="1" ht="15.75" customHeight="1">
      <c r="B177" s="14" t="s">
        <v>507</v>
      </c>
      <c r="C177" s="34" t="s">
        <v>288</v>
      </c>
      <c r="D177" s="26"/>
      <c r="E177" s="21"/>
      <c r="F177" s="34" t="s">
        <v>90</v>
      </c>
      <c r="G177" s="9" t="s">
        <v>235</v>
      </c>
      <c r="H177" s="11">
        <v>2019</v>
      </c>
      <c r="I177" s="11" t="s">
        <v>5</v>
      </c>
      <c r="J177" s="12" t="s">
        <v>100</v>
      </c>
      <c r="K177" s="16" t="s">
        <v>6</v>
      </c>
      <c r="L177" s="16" t="s">
        <v>7</v>
      </c>
      <c r="M177" s="10">
        <v>0</v>
      </c>
      <c r="N177" s="19">
        <v>50</v>
      </c>
      <c r="O177" s="23"/>
      <c r="P177" s="17">
        <f t="shared" si="10"/>
        <v>60</v>
      </c>
      <c r="Q177" s="18">
        <f t="shared" si="11"/>
        <v>0</v>
      </c>
    </row>
    <row r="178" spans="2:17" s="1" customFormat="1" ht="15.75" customHeight="1">
      <c r="B178" s="14" t="s">
        <v>507</v>
      </c>
      <c r="C178" s="34" t="s">
        <v>288</v>
      </c>
      <c r="D178" s="26"/>
      <c r="E178" s="21"/>
      <c r="F178" s="34" t="s">
        <v>91</v>
      </c>
      <c r="G178" s="9" t="s">
        <v>235</v>
      </c>
      <c r="H178" s="11">
        <v>2017</v>
      </c>
      <c r="I178" s="11" t="s">
        <v>5</v>
      </c>
      <c r="J178" s="12" t="s">
        <v>100</v>
      </c>
      <c r="K178" s="16" t="s">
        <v>6</v>
      </c>
      <c r="L178" s="16" t="s">
        <v>7</v>
      </c>
      <c r="M178" s="10">
        <v>0</v>
      </c>
      <c r="N178" s="19">
        <v>135</v>
      </c>
      <c r="O178" s="23"/>
      <c r="P178" s="17">
        <f t="shared" si="10"/>
        <v>162</v>
      </c>
      <c r="Q178" s="18">
        <f t="shared" si="11"/>
        <v>0</v>
      </c>
    </row>
    <row r="179" spans="2:17" s="1" customFormat="1" ht="15.75" customHeight="1">
      <c r="B179" s="14" t="s">
        <v>507</v>
      </c>
      <c r="C179" s="34" t="s">
        <v>325</v>
      </c>
      <c r="D179" s="26"/>
      <c r="E179" s="21"/>
      <c r="F179" s="34" t="s">
        <v>91</v>
      </c>
      <c r="G179" s="9" t="s">
        <v>235</v>
      </c>
      <c r="H179" s="11">
        <v>2017</v>
      </c>
      <c r="I179" s="11" t="s">
        <v>5</v>
      </c>
      <c r="J179" s="12" t="s">
        <v>100</v>
      </c>
      <c r="K179" s="16" t="s">
        <v>6</v>
      </c>
      <c r="L179" s="16" t="s">
        <v>7</v>
      </c>
      <c r="M179" s="10">
        <v>0</v>
      </c>
      <c r="N179" s="19">
        <v>305</v>
      </c>
      <c r="O179" s="23"/>
      <c r="P179" s="17">
        <f t="shared" si="10"/>
        <v>366</v>
      </c>
      <c r="Q179" s="18">
        <f t="shared" si="11"/>
        <v>0</v>
      </c>
    </row>
    <row r="180" spans="2:17" s="1" customFormat="1" ht="15.75" customHeight="1">
      <c r="B180" s="14" t="s">
        <v>507</v>
      </c>
      <c r="C180" s="34" t="s">
        <v>326</v>
      </c>
      <c r="D180" s="26"/>
      <c r="E180" s="21"/>
      <c r="F180" s="34" t="s">
        <v>91</v>
      </c>
      <c r="G180" s="9" t="s">
        <v>235</v>
      </c>
      <c r="H180" s="11">
        <v>2020</v>
      </c>
      <c r="I180" s="11" t="s">
        <v>5</v>
      </c>
      <c r="J180" s="12" t="s">
        <v>100</v>
      </c>
      <c r="K180" s="16" t="s">
        <v>6</v>
      </c>
      <c r="L180" s="16" t="s">
        <v>7</v>
      </c>
      <c r="M180" s="10">
        <v>0</v>
      </c>
      <c r="N180" s="19">
        <v>45</v>
      </c>
      <c r="O180" s="23"/>
      <c r="P180" s="17">
        <f t="shared" si="10"/>
        <v>54</v>
      </c>
      <c r="Q180" s="18">
        <f t="shared" si="11"/>
        <v>0</v>
      </c>
    </row>
    <row r="181" spans="2:17" s="1" customFormat="1" ht="15.75" customHeight="1">
      <c r="B181" s="14" t="s">
        <v>507</v>
      </c>
      <c r="C181" s="34" t="s">
        <v>327</v>
      </c>
      <c r="D181" s="26"/>
      <c r="E181" s="21"/>
      <c r="F181" s="34" t="s">
        <v>91</v>
      </c>
      <c r="G181" s="9" t="s">
        <v>235</v>
      </c>
      <c r="H181" s="11">
        <v>2017</v>
      </c>
      <c r="I181" s="11" t="s">
        <v>5</v>
      </c>
      <c r="J181" s="12" t="s">
        <v>100</v>
      </c>
      <c r="K181" s="16" t="s">
        <v>6</v>
      </c>
      <c r="L181" s="16" t="s">
        <v>7</v>
      </c>
      <c r="M181" s="10">
        <v>0</v>
      </c>
      <c r="N181" s="19">
        <v>155</v>
      </c>
      <c r="O181" s="23"/>
      <c r="P181" s="17">
        <f t="shared" si="10"/>
        <v>186</v>
      </c>
      <c r="Q181" s="18">
        <f t="shared" si="11"/>
        <v>0</v>
      </c>
    </row>
    <row r="182" spans="2:17" s="1" customFormat="1" ht="15.75" customHeight="1">
      <c r="B182" s="14" t="s">
        <v>507</v>
      </c>
      <c r="C182" s="34" t="s">
        <v>328</v>
      </c>
      <c r="D182" s="26"/>
      <c r="E182" s="21"/>
      <c r="F182" s="34" t="s">
        <v>91</v>
      </c>
      <c r="G182" s="9" t="s">
        <v>235</v>
      </c>
      <c r="H182" s="11">
        <v>2017</v>
      </c>
      <c r="I182" s="11" t="s">
        <v>5</v>
      </c>
      <c r="J182" s="12" t="s">
        <v>100</v>
      </c>
      <c r="K182" s="16" t="s">
        <v>6</v>
      </c>
      <c r="L182" s="16" t="s">
        <v>7</v>
      </c>
      <c r="M182" s="10">
        <v>0</v>
      </c>
      <c r="N182" s="19">
        <v>240</v>
      </c>
      <c r="O182" s="23"/>
      <c r="P182" s="17">
        <f t="shared" si="10"/>
        <v>288</v>
      </c>
      <c r="Q182" s="18">
        <f t="shared" si="11"/>
        <v>0</v>
      </c>
    </row>
    <row r="183" spans="2:17" s="1" customFormat="1" ht="15.75" customHeight="1">
      <c r="B183" s="14" t="s">
        <v>507</v>
      </c>
      <c r="C183" s="34" t="s">
        <v>329</v>
      </c>
      <c r="D183" s="26"/>
      <c r="E183" s="21"/>
      <c r="F183" s="34" t="s">
        <v>91</v>
      </c>
      <c r="G183" s="9" t="s">
        <v>235</v>
      </c>
      <c r="H183" s="11">
        <v>2017</v>
      </c>
      <c r="I183" s="11" t="s">
        <v>5</v>
      </c>
      <c r="J183" s="12" t="s">
        <v>100</v>
      </c>
      <c r="K183" s="16" t="s">
        <v>6</v>
      </c>
      <c r="L183" s="16" t="s">
        <v>7</v>
      </c>
      <c r="M183" s="10">
        <v>0</v>
      </c>
      <c r="N183" s="19">
        <v>130</v>
      </c>
      <c r="O183" s="23"/>
      <c r="P183" s="17">
        <f t="shared" si="10"/>
        <v>156</v>
      </c>
      <c r="Q183" s="18">
        <f t="shared" si="11"/>
        <v>0</v>
      </c>
    </row>
    <row r="184" spans="2:17" s="1" customFormat="1" ht="15.75" customHeight="1">
      <c r="B184" s="14" t="s">
        <v>507</v>
      </c>
      <c r="C184" s="34" t="s">
        <v>330</v>
      </c>
      <c r="D184" s="26"/>
      <c r="E184" s="21"/>
      <c r="F184" s="34" t="s">
        <v>91</v>
      </c>
      <c r="G184" s="9" t="s">
        <v>235</v>
      </c>
      <c r="H184" s="11">
        <v>2016</v>
      </c>
      <c r="I184" s="11" t="s">
        <v>5</v>
      </c>
      <c r="J184" s="12" t="s">
        <v>100</v>
      </c>
      <c r="K184" s="16" t="s">
        <v>6</v>
      </c>
      <c r="L184" s="16" t="s">
        <v>7</v>
      </c>
      <c r="M184" s="10">
        <v>0</v>
      </c>
      <c r="N184" s="19">
        <v>130</v>
      </c>
      <c r="O184" s="23"/>
      <c r="P184" s="17">
        <f t="shared" si="10"/>
        <v>156</v>
      </c>
      <c r="Q184" s="18">
        <f t="shared" si="11"/>
        <v>0</v>
      </c>
    </row>
    <row r="185" spans="2:17" s="1" customFormat="1" ht="15.75" customHeight="1">
      <c r="B185" s="14" t="s">
        <v>508</v>
      </c>
      <c r="C185" s="34" t="s">
        <v>331</v>
      </c>
      <c r="D185" s="25"/>
      <c r="E185" s="20"/>
      <c r="F185" s="34" t="s">
        <v>91</v>
      </c>
      <c r="G185" s="9" t="s">
        <v>235</v>
      </c>
      <c r="H185" s="11">
        <v>2020</v>
      </c>
      <c r="I185" s="11" t="s">
        <v>5</v>
      </c>
      <c r="J185" s="12" t="s">
        <v>244</v>
      </c>
      <c r="K185" s="16" t="s">
        <v>6</v>
      </c>
      <c r="L185" s="16" t="s">
        <v>7</v>
      </c>
      <c r="M185" s="10">
        <v>0</v>
      </c>
      <c r="N185" s="19">
        <v>650</v>
      </c>
      <c r="O185" s="23">
        <v>3900</v>
      </c>
      <c r="P185" s="17">
        <f t="shared" si="10"/>
        <v>780</v>
      </c>
      <c r="Q185" s="18">
        <f t="shared" si="11"/>
        <v>4680</v>
      </c>
    </row>
    <row r="186" spans="2:17" s="1" customFormat="1" ht="15.75" customHeight="1">
      <c r="B186" s="14" t="s">
        <v>508</v>
      </c>
      <c r="C186" s="34" t="s">
        <v>332</v>
      </c>
      <c r="D186" s="26"/>
      <c r="E186" s="21"/>
      <c r="F186" s="34" t="s">
        <v>91</v>
      </c>
      <c r="G186" s="9" t="s">
        <v>235</v>
      </c>
      <c r="H186" s="11">
        <v>2005</v>
      </c>
      <c r="I186" s="11" t="s">
        <v>5</v>
      </c>
      <c r="J186" s="12" t="s">
        <v>100</v>
      </c>
      <c r="K186" s="16" t="s">
        <v>6</v>
      </c>
      <c r="L186" s="16" t="s">
        <v>7</v>
      </c>
      <c r="M186" s="10">
        <v>1</v>
      </c>
      <c r="N186" s="19">
        <v>310</v>
      </c>
      <c r="O186" s="23"/>
      <c r="P186" s="17">
        <f t="shared" si="10"/>
        <v>372</v>
      </c>
      <c r="Q186" s="18">
        <f t="shared" si="11"/>
        <v>0</v>
      </c>
    </row>
    <row r="187" spans="2:17" s="1" customFormat="1" ht="15.75" customHeight="1">
      <c r="B187" s="14" t="s">
        <v>508</v>
      </c>
      <c r="C187" s="34" t="s">
        <v>332</v>
      </c>
      <c r="D187" s="26"/>
      <c r="E187" s="21"/>
      <c r="F187" s="34" t="s">
        <v>91</v>
      </c>
      <c r="G187" s="9" t="s">
        <v>235</v>
      </c>
      <c r="H187" s="11">
        <v>2016</v>
      </c>
      <c r="I187" s="11" t="s">
        <v>5</v>
      </c>
      <c r="J187" s="12" t="s">
        <v>100</v>
      </c>
      <c r="K187" s="16" t="s">
        <v>6</v>
      </c>
      <c r="L187" s="16" t="s">
        <v>7</v>
      </c>
      <c r="M187" s="10">
        <v>1</v>
      </c>
      <c r="N187" s="19">
        <v>280</v>
      </c>
      <c r="O187" s="23"/>
      <c r="P187" s="17">
        <f t="shared" si="10"/>
        <v>336</v>
      </c>
      <c r="Q187" s="18">
        <f t="shared" si="11"/>
        <v>0</v>
      </c>
    </row>
    <row r="188" spans="2:17" s="1" customFormat="1" ht="15.75" customHeight="1">
      <c r="B188" s="14" t="s">
        <v>508</v>
      </c>
      <c r="C188" s="34" t="s">
        <v>332</v>
      </c>
      <c r="D188" s="26"/>
      <c r="E188" s="21"/>
      <c r="F188" s="34" t="s">
        <v>91</v>
      </c>
      <c r="G188" s="9" t="s">
        <v>235</v>
      </c>
      <c r="H188" s="11">
        <v>2017</v>
      </c>
      <c r="I188" s="11" t="s">
        <v>5</v>
      </c>
      <c r="J188" s="12" t="s">
        <v>100</v>
      </c>
      <c r="K188" s="16" t="s">
        <v>6</v>
      </c>
      <c r="L188" s="16" t="s">
        <v>7</v>
      </c>
      <c r="M188" s="10">
        <v>0</v>
      </c>
      <c r="N188" s="19">
        <v>320</v>
      </c>
      <c r="O188" s="23"/>
      <c r="P188" s="17">
        <f t="shared" si="10"/>
        <v>384</v>
      </c>
      <c r="Q188" s="18">
        <f t="shared" si="11"/>
        <v>0</v>
      </c>
    </row>
    <row r="189" spans="2:17" s="1" customFormat="1" ht="15.75" customHeight="1">
      <c r="B189" s="14" t="s">
        <v>508</v>
      </c>
      <c r="C189" s="34" t="s">
        <v>332</v>
      </c>
      <c r="D189" s="26"/>
      <c r="E189" s="21"/>
      <c r="F189" s="34" t="s">
        <v>91</v>
      </c>
      <c r="G189" s="9" t="s">
        <v>235</v>
      </c>
      <c r="H189" s="11">
        <v>2018</v>
      </c>
      <c r="I189" s="11" t="s">
        <v>5</v>
      </c>
      <c r="J189" s="12" t="s">
        <v>100</v>
      </c>
      <c r="K189" s="16" t="s">
        <v>6</v>
      </c>
      <c r="L189" s="16" t="s">
        <v>7</v>
      </c>
      <c r="M189" s="10">
        <v>2</v>
      </c>
      <c r="N189" s="19">
        <v>260</v>
      </c>
      <c r="O189" s="23"/>
      <c r="P189" s="17">
        <f t="shared" si="10"/>
        <v>312</v>
      </c>
      <c r="Q189" s="18">
        <f t="shared" si="11"/>
        <v>0</v>
      </c>
    </row>
    <row r="190" spans="2:17" s="1" customFormat="1" ht="15.75" customHeight="1">
      <c r="B190" s="14" t="s">
        <v>508</v>
      </c>
      <c r="C190" s="34" t="s">
        <v>332</v>
      </c>
      <c r="D190" s="26"/>
      <c r="E190" s="21"/>
      <c r="F190" s="34" t="s">
        <v>91</v>
      </c>
      <c r="G190" s="9" t="s">
        <v>235</v>
      </c>
      <c r="H190" s="11">
        <v>2019</v>
      </c>
      <c r="I190" s="11" t="s">
        <v>5</v>
      </c>
      <c r="J190" s="12" t="s">
        <v>100</v>
      </c>
      <c r="K190" s="16" t="s">
        <v>6</v>
      </c>
      <c r="L190" s="16" t="s">
        <v>7</v>
      </c>
      <c r="M190" s="10">
        <v>0</v>
      </c>
      <c r="N190" s="19">
        <v>375</v>
      </c>
      <c r="O190" s="23"/>
      <c r="P190" s="17">
        <f t="shared" si="10"/>
        <v>450</v>
      </c>
      <c r="Q190" s="18">
        <f t="shared" si="11"/>
        <v>0</v>
      </c>
    </row>
    <row r="191" spans="2:17" s="1" customFormat="1" ht="15.75" customHeight="1">
      <c r="B191" s="14" t="s">
        <v>508</v>
      </c>
      <c r="C191" s="34" t="s">
        <v>332</v>
      </c>
      <c r="D191" s="25"/>
      <c r="E191" s="20"/>
      <c r="F191" s="34" t="s">
        <v>91</v>
      </c>
      <c r="G191" s="9" t="s">
        <v>235</v>
      </c>
      <c r="H191" s="11">
        <v>2020</v>
      </c>
      <c r="I191" s="11" t="s">
        <v>5</v>
      </c>
      <c r="J191" s="12" t="s">
        <v>244</v>
      </c>
      <c r="K191" s="16" t="s">
        <v>6</v>
      </c>
      <c r="L191" s="16" t="s">
        <v>7</v>
      </c>
      <c r="M191" s="10">
        <v>0</v>
      </c>
      <c r="N191" s="19">
        <v>300</v>
      </c>
      <c r="O191" s="23">
        <v>1800</v>
      </c>
      <c r="P191" s="17">
        <f t="shared" si="10"/>
        <v>360</v>
      </c>
      <c r="Q191" s="18">
        <f t="shared" si="11"/>
        <v>2160</v>
      </c>
    </row>
    <row r="192" spans="2:17" s="1" customFormat="1" ht="15.75" customHeight="1">
      <c r="B192" s="14" t="s">
        <v>508</v>
      </c>
      <c r="C192" s="34" t="s">
        <v>333</v>
      </c>
      <c r="D192" s="25"/>
      <c r="E192" s="20"/>
      <c r="F192" s="34" t="s">
        <v>91</v>
      </c>
      <c r="G192" s="9" t="s">
        <v>235</v>
      </c>
      <c r="H192" s="11">
        <v>2020</v>
      </c>
      <c r="I192" s="11" t="s">
        <v>5</v>
      </c>
      <c r="J192" s="12" t="s">
        <v>244</v>
      </c>
      <c r="K192" s="16" t="s">
        <v>6</v>
      </c>
      <c r="L192" s="16" t="s">
        <v>7</v>
      </c>
      <c r="M192" s="10">
        <v>0</v>
      </c>
      <c r="N192" s="19">
        <v>150</v>
      </c>
      <c r="O192" s="23">
        <v>900</v>
      </c>
      <c r="P192" s="17">
        <f t="shared" si="10"/>
        <v>180</v>
      </c>
      <c r="Q192" s="18">
        <f t="shared" si="11"/>
        <v>1080</v>
      </c>
    </row>
    <row r="193" spans="2:17" s="1" customFormat="1" ht="15.75" customHeight="1">
      <c r="B193" s="14" t="s">
        <v>508</v>
      </c>
      <c r="C193" s="34" t="s">
        <v>334</v>
      </c>
      <c r="D193" s="25"/>
      <c r="E193" s="20"/>
      <c r="F193" s="34" t="s">
        <v>91</v>
      </c>
      <c r="G193" s="9" t="s">
        <v>235</v>
      </c>
      <c r="H193" s="11">
        <v>2020</v>
      </c>
      <c r="I193" s="11" t="s">
        <v>5</v>
      </c>
      <c r="J193" s="12" t="s">
        <v>244</v>
      </c>
      <c r="K193" s="16" t="s">
        <v>6</v>
      </c>
      <c r="L193" s="16" t="s">
        <v>7</v>
      </c>
      <c r="M193" s="10">
        <v>0</v>
      </c>
      <c r="N193" s="19">
        <v>300</v>
      </c>
      <c r="O193" s="23">
        <v>1800</v>
      </c>
      <c r="P193" s="17">
        <f t="shared" si="10"/>
        <v>360</v>
      </c>
      <c r="Q193" s="18">
        <f t="shared" si="11"/>
        <v>2160</v>
      </c>
    </row>
    <row r="194" spans="2:17" s="1" customFormat="1" ht="15.75" customHeight="1">
      <c r="B194" s="14" t="s">
        <v>508</v>
      </c>
      <c r="C194" s="34" t="s">
        <v>335</v>
      </c>
      <c r="D194" s="26"/>
      <c r="E194" s="21"/>
      <c r="F194" s="34" t="s">
        <v>91</v>
      </c>
      <c r="G194" s="9" t="s">
        <v>235</v>
      </c>
      <c r="H194" s="11">
        <v>2019</v>
      </c>
      <c r="I194" s="11" t="s">
        <v>5</v>
      </c>
      <c r="J194" s="12" t="s">
        <v>100</v>
      </c>
      <c r="K194" s="16" t="s">
        <v>6</v>
      </c>
      <c r="L194" s="16" t="s">
        <v>7</v>
      </c>
      <c r="M194" s="10">
        <v>2</v>
      </c>
      <c r="N194" s="19">
        <v>330</v>
      </c>
      <c r="O194" s="23"/>
      <c r="P194" s="17">
        <f t="shared" si="10"/>
        <v>396</v>
      </c>
      <c r="Q194" s="18">
        <f t="shared" si="11"/>
        <v>0</v>
      </c>
    </row>
    <row r="195" spans="2:17" s="1" customFormat="1" ht="15.75" customHeight="1">
      <c r="B195" s="14" t="s">
        <v>508</v>
      </c>
      <c r="C195" s="34" t="s">
        <v>336</v>
      </c>
      <c r="D195" s="26"/>
      <c r="E195" s="21"/>
      <c r="F195" s="34" t="s">
        <v>91</v>
      </c>
      <c r="G195" s="9" t="s">
        <v>235</v>
      </c>
      <c r="H195" s="11">
        <v>2005</v>
      </c>
      <c r="I195" s="11" t="s">
        <v>5</v>
      </c>
      <c r="J195" s="12" t="s">
        <v>100</v>
      </c>
      <c r="K195" s="16" t="s">
        <v>6</v>
      </c>
      <c r="L195" s="16" t="s">
        <v>7</v>
      </c>
      <c r="M195" s="10">
        <v>0</v>
      </c>
      <c r="N195" s="19">
        <v>375</v>
      </c>
      <c r="O195" s="23"/>
      <c r="P195" s="17">
        <f t="shared" si="10"/>
        <v>450</v>
      </c>
      <c r="Q195" s="18">
        <f t="shared" si="11"/>
        <v>0</v>
      </c>
    </row>
    <row r="196" spans="2:17" s="1" customFormat="1" ht="15.75" customHeight="1">
      <c r="B196" s="14" t="s">
        <v>508</v>
      </c>
      <c r="C196" s="34" t="s">
        <v>336</v>
      </c>
      <c r="D196" s="26"/>
      <c r="E196" s="21"/>
      <c r="F196" s="34" t="s">
        <v>91</v>
      </c>
      <c r="G196" s="9" t="s">
        <v>235</v>
      </c>
      <c r="H196" s="11">
        <v>2014</v>
      </c>
      <c r="I196" s="11" t="s">
        <v>5</v>
      </c>
      <c r="J196" s="12" t="s">
        <v>100</v>
      </c>
      <c r="K196" s="16" t="s">
        <v>6</v>
      </c>
      <c r="L196" s="16" t="s">
        <v>7</v>
      </c>
      <c r="M196" s="10">
        <v>2</v>
      </c>
      <c r="N196" s="19">
        <v>410</v>
      </c>
      <c r="O196" s="23"/>
      <c r="P196" s="17">
        <f t="shared" si="10"/>
        <v>492</v>
      </c>
      <c r="Q196" s="18">
        <f t="shared" si="11"/>
        <v>0</v>
      </c>
    </row>
    <row r="197" spans="2:17" s="1" customFormat="1" ht="15.75" customHeight="1">
      <c r="B197" s="14" t="s">
        <v>508</v>
      </c>
      <c r="C197" s="34" t="s">
        <v>336</v>
      </c>
      <c r="D197" s="26"/>
      <c r="E197" s="21"/>
      <c r="F197" s="34" t="s">
        <v>91</v>
      </c>
      <c r="G197" s="9" t="s">
        <v>235</v>
      </c>
      <c r="H197" s="11">
        <v>2016</v>
      </c>
      <c r="I197" s="11" t="s">
        <v>5</v>
      </c>
      <c r="J197" s="12" t="s">
        <v>100</v>
      </c>
      <c r="K197" s="16" t="s">
        <v>6</v>
      </c>
      <c r="L197" s="16" t="s">
        <v>7</v>
      </c>
      <c r="M197" s="10">
        <v>1</v>
      </c>
      <c r="N197" s="19">
        <v>285</v>
      </c>
      <c r="O197" s="23"/>
      <c r="P197" s="17">
        <f t="shared" si="10"/>
        <v>342</v>
      </c>
      <c r="Q197" s="18">
        <f t="shared" si="11"/>
        <v>0</v>
      </c>
    </row>
    <row r="198" spans="2:17" s="1" customFormat="1" ht="15.75" customHeight="1">
      <c r="B198" s="14" t="s">
        <v>508</v>
      </c>
      <c r="C198" s="34" t="s">
        <v>336</v>
      </c>
      <c r="D198" s="26"/>
      <c r="E198" s="21"/>
      <c r="F198" s="34" t="s">
        <v>91</v>
      </c>
      <c r="G198" s="9" t="s">
        <v>235</v>
      </c>
      <c r="H198" s="11">
        <v>2017</v>
      </c>
      <c r="I198" s="11" t="s">
        <v>5</v>
      </c>
      <c r="J198" s="12" t="s">
        <v>100</v>
      </c>
      <c r="K198" s="16" t="s">
        <v>6</v>
      </c>
      <c r="L198" s="16" t="s">
        <v>7</v>
      </c>
      <c r="M198" s="10">
        <v>1</v>
      </c>
      <c r="N198" s="19">
        <v>300</v>
      </c>
      <c r="O198" s="23"/>
      <c r="P198" s="17">
        <f t="shared" ref="P198:P261" si="12">N198*1.2</f>
        <v>360</v>
      </c>
      <c r="Q198" s="18">
        <f t="shared" ref="Q198:Q261" si="13">O198*1.2</f>
        <v>0</v>
      </c>
    </row>
    <row r="199" spans="2:17" s="1" customFormat="1" ht="15.75" customHeight="1">
      <c r="B199" s="14" t="s">
        <v>508</v>
      </c>
      <c r="C199" s="34" t="s">
        <v>336</v>
      </c>
      <c r="D199" s="26"/>
      <c r="E199" s="21"/>
      <c r="F199" s="34" t="s">
        <v>91</v>
      </c>
      <c r="G199" s="9" t="s">
        <v>235</v>
      </c>
      <c r="H199" s="11">
        <v>2018</v>
      </c>
      <c r="I199" s="11" t="s">
        <v>5</v>
      </c>
      <c r="J199" s="12" t="s">
        <v>100</v>
      </c>
      <c r="K199" s="16" t="s">
        <v>6</v>
      </c>
      <c r="L199" s="16" t="s">
        <v>7</v>
      </c>
      <c r="M199" s="10">
        <v>0</v>
      </c>
      <c r="N199" s="19">
        <v>240</v>
      </c>
      <c r="O199" s="23"/>
      <c r="P199" s="17">
        <f t="shared" si="12"/>
        <v>288</v>
      </c>
      <c r="Q199" s="18">
        <f t="shared" si="13"/>
        <v>0</v>
      </c>
    </row>
    <row r="200" spans="2:17" s="1" customFormat="1" ht="15.75" customHeight="1">
      <c r="B200" s="14" t="s">
        <v>508</v>
      </c>
      <c r="C200" s="34" t="s">
        <v>336</v>
      </c>
      <c r="D200" s="26"/>
      <c r="E200" s="21"/>
      <c r="F200" s="34" t="s">
        <v>91</v>
      </c>
      <c r="G200" s="9" t="s">
        <v>235</v>
      </c>
      <c r="H200" s="11">
        <v>2018</v>
      </c>
      <c r="I200" s="11" t="s">
        <v>12</v>
      </c>
      <c r="J200" s="12" t="s">
        <v>100</v>
      </c>
      <c r="K200" s="16" t="s">
        <v>6</v>
      </c>
      <c r="L200" s="16" t="s">
        <v>7</v>
      </c>
      <c r="M200" s="10">
        <v>1</v>
      </c>
      <c r="N200" s="19">
        <v>600</v>
      </c>
      <c r="O200" s="23"/>
      <c r="P200" s="17">
        <f t="shared" si="12"/>
        <v>720</v>
      </c>
      <c r="Q200" s="18">
        <f t="shared" si="13"/>
        <v>0</v>
      </c>
    </row>
    <row r="201" spans="2:17" s="1" customFormat="1" ht="15.75" customHeight="1">
      <c r="B201" s="14" t="s">
        <v>508</v>
      </c>
      <c r="C201" s="34" t="s">
        <v>336</v>
      </c>
      <c r="D201" s="26"/>
      <c r="E201" s="21"/>
      <c r="F201" s="34" t="s">
        <v>91</v>
      </c>
      <c r="G201" s="9" t="s">
        <v>235</v>
      </c>
      <c r="H201" s="11">
        <v>2019</v>
      </c>
      <c r="I201" s="11" t="s">
        <v>5</v>
      </c>
      <c r="J201" s="12" t="s">
        <v>100</v>
      </c>
      <c r="K201" s="16" t="s">
        <v>6</v>
      </c>
      <c r="L201" s="16" t="s">
        <v>7</v>
      </c>
      <c r="M201" s="10">
        <v>0</v>
      </c>
      <c r="N201" s="19">
        <v>260</v>
      </c>
      <c r="O201" s="23"/>
      <c r="P201" s="17">
        <f t="shared" si="12"/>
        <v>312</v>
      </c>
      <c r="Q201" s="18">
        <f t="shared" si="13"/>
        <v>0</v>
      </c>
    </row>
    <row r="202" spans="2:17" s="1" customFormat="1" ht="15.75" customHeight="1">
      <c r="B202" s="14" t="s">
        <v>508</v>
      </c>
      <c r="C202" s="34" t="s">
        <v>336</v>
      </c>
      <c r="D202" s="26"/>
      <c r="E202" s="21"/>
      <c r="F202" s="34" t="s">
        <v>91</v>
      </c>
      <c r="G202" s="9" t="s">
        <v>235</v>
      </c>
      <c r="H202" s="11">
        <v>2020</v>
      </c>
      <c r="I202" s="11" t="s">
        <v>5</v>
      </c>
      <c r="J202" s="12" t="s">
        <v>100</v>
      </c>
      <c r="K202" s="16" t="s">
        <v>6</v>
      </c>
      <c r="L202" s="16" t="s">
        <v>7</v>
      </c>
      <c r="M202" s="10">
        <v>0</v>
      </c>
      <c r="N202" s="19">
        <v>340</v>
      </c>
      <c r="O202" s="23"/>
      <c r="P202" s="17">
        <f t="shared" si="12"/>
        <v>408</v>
      </c>
      <c r="Q202" s="18">
        <f t="shared" si="13"/>
        <v>0</v>
      </c>
    </row>
    <row r="203" spans="2:17" s="1" customFormat="1" ht="15.75" customHeight="1">
      <c r="B203" s="14" t="s">
        <v>508</v>
      </c>
      <c r="C203" s="34" t="s">
        <v>336</v>
      </c>
      <c r="D203" s="25"/>
      <c r="E203" s="20"/>
      <c r="F203" s="34" t="s">
        <v>91</v>
      </c>
      <c r="G203" s="9" t="s">
        <v>235</v>
      </c>
      <c r="H203" s="11">
        <v>2020</v>
      </c>
      <c r="I203" s="11" t="s">
        <v>5</v>
      </c>
      <c r="J203" s="12" t="s">
        <v>244</v>
      </c>
      <c r="K203" s="16" t="s">
        <v>6</v>
      </c>
      <c r="L203" s="16" t="s">
        <v>7</v>
      </c>
      <c r="M203" s="10">
        <v>0</v>
      </c>
      <c r="N203" s="19">
        <v>330</v>
      </c>
      <c r="O203" s="23">
        <v>1980</v>
      </c>
      <c r="P203" s="17">
        <f t="shared" si="12"/>
        <v>396</v>
      </c>
      <c r="Q203" s="18">
        <f t="shared" si="13"/>
        <v>2376</v>
      </c>
    </row>
    <row r="204" spans="2:17" s="1" customFormat="1" ht="15.75" customHeight="1">
      <c r="B204" s="14" t="s">
        <v>508</v>
      </c>
      <c r="C204" s="34" t="s">
        <v>336</v>
      </c>
      <c r="D204" s="26"/>
      <c r="E204" s="21"/>
      <c r="F204" s="34" t="s">
        <v>91</v>
      </c>
      <c r="G204" s="9" t="s">
        <v>235</v>
      </c>
      <c r="H204" s="11">
        <v>2020</v>
      </c>
      <c r="I204" s="11" t="s">
        <v>5</v>
      </c>
      <c r="J204" s="12" t="s">
        <v>100</v>
      </c>
      <c r="K204" s="16" t="s">
        <v>6</v>
      </c>
      <c r="L204" s="16" t="s">
        <v>7</v>
      </c>
      <c r="M204" s="10">
        <v>0</v>
      </c>
      <c r="N204" s="19">
        <v>300</v>
      </c>
      <c r="O204" s="23"/>
      <c r="P204" s="17">
        <f t="shared" si="12"/>
        <v>360</v>
      </c>
      <c r="Q204" s="18">
        <f t="shared" si="13"/>
        <v>0</v>
      </c>
    </row>
    <row r="205" spans="2:17" s="1" customFormat="1" ht="15.75" customHeight="1">
      <c r="B205" s="14" t="s">
        <v>508</v>
      </c>
      <c r="C205" s="34" t="s">
        <v>336</v>
      </c>
      <c r="D205" s="25"/>
      <c r="E205" s="20"/>
      <c r="F205" s="34" t="s">
        <v>91</v>
      </c>
      <c r="G205" s="9" t="s">
        <v>235</v>
      </c>
      <c r="H205" s="11">
        <v>2021</v>
      </c>
      <c r="I205" s="11" t="s">
        <v>5</v>
      </c>
      <c r="J205" s="12" t="s">
        <v>244</v>
      </c>
      <c r="K205" s="16" t="s">
        <v>6</v>
      </c>
      <c r="L205" s="16" t="s">
        <v>7</v>
      </c>
      <c r="M205" s="10">
        <v>0</v>
      </c>
      <c r="N205" s="19">
        <v>395</v>
      </c>
      <c r="O205" s="23">
        <v>2370</v>
      </c>
      <c r="P205" s="17">
        <f t="shared" si="12"/>
        <v>474</v>
      </c>
      <c r="Q205" s="18">
        <f t="shared" si="13"/>
        <v>2844</v>
      </c>
    </row>
    <row r="206" spans="2:17" s="1" customFormat="1" ht="15.75" customHeight="1">
      <c r="B206" s="14" t="s">
        <v>508</v>
      </c>
      <c r="C206" s="34" t="s">
        <v>337</v>
      </c>
      <c r="D206" s="25"/>
      <c r="E206" s="20"/>
      <c r="F206" s="34" t="s">
        <v>91</v>
      </c>
      <c r="G206" s="9" t="s">
        <v>235</v>
      </c>
      <c r="H206" s="11">
        <v>2020</v>
      </c>
      <c r="I206" s="11" t="s">
        <v>5</v>
      </c>
      <c r="J206" s="12" t="s">
        <v>244</v>
      </c>
      <c r="K206" s="16" t="s">
        <v>6</v>
      </c>
      <c r="L206" s="16" t="s">
        <v>7</v>
      </c>
      <c r="M206" s="10">
        <v>0</v>
      </c>
      <c r="N206" s="19">
        <v>350</v>
      </c>
      <c r="O206" s="23">
        <v>2100</v>
      </c>
      <c r="P206" s="17">
        <f t="shared" si="12"/>
        <v>420</v>
      </c>
      <c r="Q206" s="18">
        <f t="shared" si="13"/>
        <v>2520</v>
      </c>
    </row>
    <row r="207" spans="2:17" s="1" customFormat="1" ht="15.75" customHeight="1">
      <c r="B207" s="14" t="s">
        <v>508</v>
      </c>
      <c r="C207" s="34" t="s">
        <v>296</v>
      </c>
      <c r="D207" s="26"/>
      <c r="E207" s="21"/>
      <c r="F207" s="34" t="s">
        <v>91</v>
      </c>
      <c r="G207" s="9" t="s">
        <v>235</v>
      </c>
      <c r="H207" s="11">
        <v>2010</v>
      </c>
      <c r="I207" s="11" t="s">
        <v>5</v>
      </c>
      <c r="J207" s="12" t="s">
        <v>100</v>
      </c>
      <c r="K207" s="16" t="s">
        <v>6</v>
      </c>
      <c r="L207" s="16" t="s">
        <v>7</v>
      </c>
      <c r="M207" s="10">
        <v>2</v>
      </c>
      <c r="N207" s="19">
        <v>360</v>
      </c>
      <c r="O207" s="23"/>
      <c r="P207" s="17">
        <f t="shared" si="12"/>
        <v>432</v>
      </c>
      <c r="Q207" s="18">
        <f t="shared" si="13"/>
        <v>0</v>
      </c>
    </row>
    <row r="208" spans="2:17" s="1" customFormat="1" ht="15.75" customHeight="1">
      <c r="B208" s="14" t="s">
        <v>508</v>
      </c>
      <c r="C208" s="34" t="s">
        <v>296</v>
      </c>
      <c r="D208" s="26"/>
      <c r="E208" s="21"/>
      <c r="F208" s="34" t="s">
        <v>91</v>
      </c>
      <c r="G208" s="9" t="s">
        <v>235</v>
      </c>
      <c r="H208" s="11">
        <v>2021</v>
      </c>
      <c r="I208" s="11" t="s">
        <v>5</v>
      </c>
      <c r="J208" s="12" t="s">
        <v>244</v>
      </c>
      <c r="K208" s="16" t="s">
        <v>6</v>
      </c>
      <c r="L208" s="16" t="s">
        <v>7</v>
      </c>
      <c r="M208" s="10">
        <v>0</v>
      </c>
      <c r="N208" s="19">
        <v>395</v>
      </c>
      <c r="O208" s="23">
        <v>2370</v>
      </c>
      <c r="P208" s="17">
        <f t="shared" si="12"/>
        <v>474</v>
      </c>
      <c r="Q208" s="18">
        <f t="shared" si="13"/>
        <v>2844</v>
      </c>
    </row>
    <row r="209" spans="2:17" s="1" customFormat="1" ht="15.75" customHeight="1">
      <c r="B209" s="14" t="s">
        <v>509</v>
      </c>
      <c r="C209" s="34" t="s">
        <v>338</v>
      </c>
      <c r="D209" s="26"/>
      <c r="E209" s="21"/>
      <c r="F209" s="34" t="s">
        <v>90</v>
      </c>
      <c r="G209" s="9" t="s">
        <v>235</v>
      </c>
      <c r="H209" s="11">
        <v>1989</v>
      </c>
      <c r="I209" s="11" t="s">
        <v>5</v>
      </c>
      <c r="J209" s="12" t="s">
        <v>100</v>
      </c>
      <c r="K209" s="16" t="s">
        <v>25</v>
      </c>
      <c r="L209" s="16" t="s">
        <v>24</v>
      </c>
      <c r="M209" s="10">
        <v>0</v>
      </c>
      <c r="N209" s="19">
        <v>2500</v>
      </c>
      <c r="O209" s="23"/>
      <c r="P209" s="17">
        <f t="shared" si="12"/>
        <v>3000</v>
      </c>
      <c r="Q209" s="18">
        <f t="shared" si="13"/>
        <v>0</v>
      </c>
    </row>
    <row r="210" spans="2:17" s="1" customFormat="1" ht="15.75" customHeight="1">
      <c r="B210" s="14" t="s">
        <v>509</v>
      </c>
      <c r="C210" s="34" t="s">
        <v>338</v>
      </c>
      <c r="D210" s="26"/>
      <c r="E210" s="21"/>
      <c r="F210" s="34" t="s">
        <v>90</v>
      </c>
      <c r="G210" s="9" t="s">
        <v>235</v>
      </c>
      <c r="H210" s="11">
        <v>2010</v>
      </c>
      <c r="I210" s="11" t="s">
        <v>5</v>
      </c>
      <c r="J210" s="12" t="s">
        <v>100</v>
      </c>
      <c r="K210" s="16" t="s">
        <v>6</v>
      </c>
      <c r="L210" s="16" t="s">
        <v>7</v>
      </c>
      <c r="M210" s="10">
        <v>0</v>
      </c>
      <c r="N210" s="19">
        <v>4700</v>
      </c>
      <c r="O210" s="23"/>
      <c r="P210" s="17">
        <f t="shared" si="12"/>
        <v>5640</v>
      </c>
      <c r="Q210" s="18">
        <f t="shared" si="13"/>
        <v>0</v>
      </c>
    </row>
    <row r="211" spans="2:17" s="1" customFormat="1" ht="15.75" customHeight="1">
      <c r="B211" s="14" t="s">
        <v>598</v>
      </c>
      <c r="C211" s="34" t="s">
        <v>599</v>
      </c>
      <c r="D211" s="26"/>
      <c r="E211" s="21"/>
      <c r="F211" s="34" t="s">
        <v>90</v>
      </c>
      <c r="G211" s="9" t="s">
        <v>235</v>
      </c>
      <c r="H211" s="11">
        <v>1983</v>
      </c>
      <c r="I211" s="11" t="s">
        <v>5</v>
      </c>
      <c r="J211" s="12" t="s">
        <v>100</v>
      </c>
      <c r="K211" s="16" t="s">
        <v>25</v>
      </c>
      <c r="L211" s="16" t="s">
        <v>7</v>
      </c>
      <c r="M211" s="10">
        <v>0</v>
      </c>
      <c r="N211" s="19">
        <v>2400</v>
      </c>
      <c r="O211" s="23"/>
      <c r="P211" s="17">
        <f t="shared" si="12"/>
        <v>2880</v>
      </c>
      <c r="Q211" s="18">
        <f t="shared" si="13"/>
        <v>0</v>
      </c>
    </row>
    <row r="212" spans="2:17" s="1" customFormat="1" ht="15.75" customHeight="1">
      <c r="B212" s="14" t="s">
        <v>598</v>
      </c>
      <c r="C212" s="34" t="s">
        <v>600</v>
      </c>
      <c r="D212" s="26"/>
      <c r="E212" s="21"/>
      <c r="F212" s="34" t="s">
        <v>90</v>
      </c>
      <c r="G212" s="9" t="s">
        <v>235</v>
      </c>
      <c r="H212" s="11">
        <v>1983</v>
      </c>
      <c r="I212" s="11" t="s">
        <v>5</v>
      </c>
      <c r="J212" s="12" t="s">
        <v>100</v>
      </c>
      <c r="K212" s="16" t="s">
        <v>25</v>
      </c>
      <c r="L212" s="16" t="s">
        <v>24</v>
      </c>
      <c r="M212" s="10">
        <v>0</v>
      </c>
      <c r="N212" s="19">
        <v>2400</v>
      </c>
      <c r="O212" s="23"/>
      <c r="P212" s="17">
        <f t="shared" si="12"/>
        <v>2880</v>
      </c>
      <c r="Q212" s="18">
        <f t="shared" si="13"/>
        <v>0</v>
      </c>
    </row>
    <row r="213" spans="2:17" s="1" customFormat="1" ht="15.75" customHeight="1">
      <c r="B213" s="14" t="s">
        <v>510</v>
      </c>
      <c r="C213" s="34" t="s">
        <v>339</v>
      </c>
      <c r="D213" s="26"/>
      <c r="E213" s="21"/>
      <c r="F213" s="34" t="s">
        <v>91</v>
      </c>
      <c r="G213" s="9" t="s">
        <v>235</v>
      </c>
      <c r="H213" s="11">
        <v>2018</v>
      </c>
      <c r="I213" s="11" t="s">
        <v>5</v>
      </c>
      <c r="J213" s="12" t="s">
        <v>100</v>
      </c>
      <c r="K213" s="16" t="s">
        <v>6</v>
      </c>
      <c r="L213" s="16" t="s">
        <v>7</v>
      </c>
      <c r="M213" s="10">
        <v>1</v>
      </c>
      <c r="N213" s="19">
        <v>135</v>
      </c>
      <c r="O213" s="23"/>
      <c r="P213" s="17">
        <f t="shared" si="12"/>
        <v>162</v>
      </c>
      <c r="Q213" s="18">
        <f t="shared" si="13"/>
        <v>0</v>
      </c>
    </row>
    <row r="214" spans="2:17" s="1" customFormat="1" ht="15.75" customHeight="1">
      <c r="B214" s="14" t="s">
        <v>510</v>
      </c>
      <c r="C214" s="34" t="s">
        <v>303</v>
      </c>
      <c r="D214" s="26"/>
      <c r="E214" s="21"/>
      <c r="F214" s="34" t="s">
        <v>91</v>
      </c>
      <c r="G214" s="9" t="s">
        <v>235</v>
      </c>
      <c r="H214" s="11">
        <v>2016</v>
      </c>
      <c r="I214" s="11" t="s">
        <v>5</v>
      </c>
      <c r="J214" s="12" t="s">
        <v>100</v>
      </c>
      <c r="K214" s="16" t="s">
        <v>6</v>
      </c>
      <c r="L214" s="16" t="s">
        <v>7</v>
      </c>
      <c r="M214" s="10">
        <v>0</v>
      </c>
      <c r="N214" s="19">
        <v>50</v>
      </c>
      <c r="O214" s="23"/>
      <c r="P214" s="17">
        <f t="shared" si="12"/>
        <v>60</v>
      </c>
      <c r="Q214" s="18">
        <f t="shared" si="13"/>
        <v>0</v>
      </c>
    </row>
    <row r="215" spans="2:17" s="1" customFormat="1" ht="15.75" customHeight="1">
      <c r="B215" s="14" t="s">
        <v>510</v>
      </c>
      <c r="C215" s="34" t="s">
        <v>303</v>
      </c>
      <c r="D215" s="25"/>
      <c r="E215" s="20"/>
      <c r="F215" s="34" t="s">
        <v>91</v>
      </c>
      <c r="G215" s="9" t="s">
        <v>235</v>
      </c>
      <c r="H215" s="11">
        <v>2019</v>
      </c>
      <c r="I215" s="11" t="s">
        <v>5</v>
      </c>
      <c r="J215" s="12" t="s">
        <v>100</v>
      </c>
      <c r="K215" s="16" t="s">
        <v>6</v>
      </c>
      <c r="L215" s="16" t="s">
        <v>7</v>
      </c>
      <c r="M215" s="10">
        <v>1</v>
      </c>
      <c r="N215" s="19">
        <v>80</v>
      </c>
      <c r="O215" s="23"/>
      <c r="P215" s="17">
        <f t="shared" si="12"/>
        <v>96</v>
      </c>
      <c r="Q215" s="18">
        <f t="shared" si="13"/>
        <v>0</v>
      </c>
    </row>
    <row r="216" spans="2:17" s="1" customFormat="1" ht="15.75" customHeight="1">
      <c r="B216" s="14" t="s">
        <v>510</v>
      </c>
      <c r="C216" s="34" t="s">
        <v>304</v>
      </c>
      <c r="D216" s="26"/>
      <c r="E216" s="21"/>
      <c r="F216" s="34" t="s">
        <v>91</v>
      </c>
      <c r="G216" s="9" t="s">
        <v>235</v>
      </c>
      <c r="H216" s="11">
        <v>2008</v>
      </c>
      <c r="I216" s="11" t="s">
        <v>5</v>
      </c>
      <c r="J216" s="12" t="s">
        <v>100</v>
      </c>
      <c r="K216" s="16" t="s">
        <v>6</v>
      </c>
      <c r="L216" s="16" t="s">
        <v>7</v>
      </c>
      <c r="M216" s="10">
        <v>0</v>
      </c>
      <c r="N216" s="19">
        <v>100</v>
      </c>
      <c r="O216" s="23"/>
      <c r="P216" s="17">
        <f t="shared" si="12"/>
        <v>120</v>
      </c>
      <c r="Q216" s="18">
        <f t="shared" si="13"/>
        <v>0</v>
      </c>
    </row>
    <row r="217" spans="2:17" s="1" customFormat="1" ht="15.75" customHeight="1">
      <c r="B217" s="14" t="s">
        <v>510</v>
      </c>
      <c r="C217" s="34" t="s">
        <v>304</v>
      </c>
      <c r="D217" s="26"/>
      <c r="E217" s="21"/>
      <c r="F217" s="34" t="s">
        <v>91</v>
      </c>
      <c r="G217" s="9" t="s">
        <v>235</v>
      </c>
      <c r="H217" s="11">
        <v>2010</v>
      </c>
      <c r="I217" s="11" t="s">
        <v>5</v>
      </c>
      <c r="J217" s="12" t="s">
        <v>100</v>
      </c>
      <c r="K217" s="16" t="s">
        <v>6</v>
      </c>
      <c r="L217" s="16" t="s">
        <v>7</v>
      </c>
      <c r="M217" s="10">
        <v>2</v>
      </c>
      <c r="N217" s="19">
        <v>120</v>
      </c>
      <c r="O217" s="23"/>
      <c r="P217" s="17">
        <f t="shared" si="12"/>
        <v>144</v>
      </c>
      <c r="Q217" s="18">
        <f t="shared" si="13"/>
        <v>0</v>
      </c>
    </row>
    <row r="218" spans="2:17" s="1" customFormat="1" ht="15.75" customHeight="1">
      <c r="B218" s="14" t="s">
        <v>510</v>
      </c>
      <c r="C218" s="34" t="s">
        <v>304</v>
      </c>
      <c r="D218" s="26"/>
      <c r="E218" s="21"/>
      <c r="F218" s="34" t="s">
        <v>91</v>
      </c>
      <c r="G218" s="9" t="s">
        <v>235</v>
      </c>
      <c r="H218" s="11">
        <v>2013</v>
      </c>
      <c r="I218" s="11" t="s">
        <v>5</v>
      </c>
      <c r="J218" s="12" t="s">
        <v>100</v>
      </c>
      <c r="K218" s="16" t="s">
        <v>6</v>
      </c>
      <c r="L218" s="16" t="s">
        <v>7</v>
      </c>
      <c r="M218" s="10">
        <v>1</v>
      </c>
      <c r="N218" s="19">
        <v>95</v>
      </c>
      <c r="O218" s="23"/>
      <c r="P218" s="17">
        <f t="shared" si="12"/>
        <v>114</v>
      </c>
      <c r="Q218" s="18">
        <f t="shared" si="13"/>
        <v>0</v>
      </c>
    </row>
    <row r="219" spans="2:17" s="1" customFormat="1" ht="15.75" customHeight="1">
      <c r="B219" s="14" t="s">
        <v>510</v>
      </c>
      <c r="C219" s="34" t="s">
        <v>304</v>
      </c>
      <c r="D219" s="26"/>
      <c r="E219" s="21"/>
      <c r="F219" s="34" t="s">
        <v>91</v>
      </c>
      <c r="G219" s="9" t="s">
        <v>235</v>
      </c>
      <c r="H219" s="11">
        <v>2015</v>
      </c>
      <c r="I219" s="11" t="s">
        <v>5</v>
      </c>
      <c r="J219" s="12" t="s">
        <v>100</v>
      </c>
      <c r="K219" s="16" t="s">
        <v>6</v>
      </c>
      <c r="L219" s="16" t="s">
        <v>7</v>
      </c>
      <c r="M219" s="10">
        <v>0</v>
      </c>
      <c r="N219" s="19">
        <v>120</v>
      </c>
      <c r="O219" s="23"/>
      <c r="P219" s="17">
        <f t="shared" si="12"/>
        <v>144</v>
      </c>
      <c r="Q219" s="18">
        <f t="shared" si="13"/>
        <v>0</v>
      </c>
    </row>
    <row r="220" spans="2:17" s="1" customFormat="1" ht="15.75" customHeight="1">
      <c r="B220" s="14" t="s">
        <v>510</v>
      </c>
      <c r="C220" s="34" t="s">
        <v>304</v>
      </c>
      <c r="D220" s="26"/>
      <c r="E220" s="21"/>
      <c r="F220" s="34" t="s">
        <v>91</v>
      </c>
      <c r="G220" s="9" t="s">
        <v>235</v>
      </c>
      <c r="H220" s="11">
        <v>2016</v>
      </c>
      <c r="I220" s="11" t="s">
        <v>5</v>
      </c>
      <c r="J220" s="12" t="s">
        <v>100</v>
      </c>
      <c r="K220" s="16" t="s">
        <v>6</v>
      </c>
      <c r="L220" s="16" t="s">
        <v>7</v>
      </c>
      <c r="M220" s="10">
        <v>4</v>
      </c>
      <c r="N220" s="19">
        <v>130</v>
      </c>
      <c r="O220" s="23"/>
      <c r="P220" s="17">
        <f t="shared" si="12"/>
        <v>156</v>
      </c>
      <c r="Q220" s="18">
        <f t="shared" si="13"/>
        <v>0</v>
      </c>
    </row>
    <row r="221" spans="2:17" s="1" customFormat="1" ht="15.75" customHeight="1">
      <c r="B221" s="14" t="s">
        <v>510</v>
      </c>
      <c r="C221" s="34" t="s">
        <v>304</v>
      </c>
      <c r="D221" s="26"/>
      <c r="E221" s="21"/>
      <c r="F221" s="34" t="s">
        <v>91</v>
      </c>
      <c r="G221" s="9" t="s">
        <v>235</v>
      </c>
      <c r="H221" s="11">
        <v>2017</v>
      </c>
      <c r="I221" s="11" t="s">
        <v>5</v>
      </c>
      <c r="J221" s="12" t="s">
        <v>100</v>
      </c>
      <c r="K221" s="16" t="s">
        <v>6</v>
      </c>
      <c r="L221" s="16" t="s">
        <v>7</v>
      </c>
      <c r="M221" s="10">
        <v>0</v>
      </c>
      <c r="N221" s="19">
        <v>130</v>
      </c>
      <c r="O221" s="23"/>
      <c r="P221" s="17">
        <f t="shared" si="12"/>
        <v>156</v>
      </c>
      <c r="Q221" s="18">
        <f t="shared" si="13"/>
        <v>0</v>
      </c>
    </row>
    <row r="222" spans="2:17" s="1" customFormat="1" ht="15.75" customHeight="1">
      <c r="B222" s="14" t="s">
        <v>510</v>
      </c>
      <c r="C222" s="34" t="s">
        <v>304</v>
      </c>
      <c r="D222" s="26"/>
      <c r="E222" s="21"/>
      <c r="F222" s="34" t="s">
        <v>91</v>
      </c>
      <c r="G222" s="9" t="s">
        <v>235</v>
      </c>
      <c r="H222" s="11">
        <v>2018</v>
      </c>
      <c r="I222" s="11" t="s">
        <v>5</v>
      </c>
      <c r="J222" s="12" t="s">
        <v>100</v>
      </c>
      <c r="K222" s="16" t="s">
        <v>6</v>
      </c>
      <c r="L222" s="16" t="s">
        <v>7</v>
      </c>
      <c r="M222" s="10">
        <v>0</v>
      </c>
      <c r="N222" s="19">
        <v>110</v>
      </c>
      <c r="O222" s="23"/>
      <c r="P222" s="17">
        <f t="shared" si="12"/>
        <v>132</v>
      </c>
      <c r="Q222" s="18">
        <f t="shared" si="13"/>
        <v>0</v>
      </c>
    </row>
    <row r="223" spans="2:17" s="1" customFormat="1" ht="15.75" customHeight="1">
      <c r="B223" s="14" t="s">
        <v>510</v>
      </c>
      <c r="C223" s="34" t="s">
        <v>304</v>
      </c>
      <c r="D223" s="26"/>
      <c r="E223" s="21"/>
      <c r="F223" s="34" t="s">
        <v>91</v>
      </c>
      <c r="G223" s="9" t="s">
        <v>235</v>
      </c>
      <c r="H223" s="11">
        <v>2019</v>
      </c>
      <c r="I223" s="11" t="s">
        <v>5</v>
      </c>
      <c r="J223" s="12" t="s">
        <v>100</v>
      </c>
      <c r="K223" s="16" t="s">
        <v>6</v>
      </c>
      <c r="L223" s="16" t="s">
        <v>7</v>
      </c>
      <c r="M223" s="10">
        <v>0</v>
      </c>
      <c r="N223" s="19">
        <v>110</v>
      </c>
      <c r="O223" s="23"/>
      <c r="P223" s="17">
        <f t="shared" si="12"/>
        <v>132</v>
      </c>
      <c r="Q223" s="18">
        <f t="shared" si="13"/>
        <v>0</v>
      </c>
    </row>
    <row r="224" spans="2:17" s="1" customFormat="1" ht="15.75" customHeight="1">
      <c r="B224" s="14" t="s">
        <v>510</v>
      </c>
      <c r="C224" s="34" t="s">
        <v>304</v>
      </c>
      <c r="D224" s="26"/>
      <c r="E224" s="21"/>
      <c r="F224" s="34" t="s">
        <v>91</v>
      </c>
      <c r="G224" s="9" t="s">
        <v>235</v>
      </c>
      <c r="H224" s="11">
        <v>2020</v>
      </c>
      <c r="I224" s="11" t="s">
        <v>5</v>
      </c>
      <c r="J224" s="12" t="s">
        <v>244</v>
      </c>
      <c r="K224" s="16" t="s">
        <v>6</v>
      </c>
      <c r="L224" s="16" t="s">
        <v>7</v>
      </c>
      <c r="M224" s="10">
        <v>6</v>
      </c>
      <c r="N224" s="19">
        <v>110</v>
      </c>
      <c r="O224" s="23">
        <v>660</v>
      </c>
      <c r="P224" s="17">
        <f t="shared" si="12"/>
        <v>132</v>
      </c>
      <c r="Q224" s="18">
        <f t="shared" si="13"/>
        <v>792</v>
      </c>
    </row>
    <row r="225" spans="2:17" s="1" customFormat="1" ht="15.75" customHeight="1">
      <c r="B225" s="14" t="s">
        <v>510</v>
      </c>
      <c r="C225" s="34" t="s">
        <v>304</v>
      </c>
      <c r="D225" s="26"/>
      <c r="E225" s="21"/>
      <c r="F225" s="34" t="s">
        <v>91</v>
      </c>
      <c r="G225" s="9" t="s">
        <v>235</v>
      </c>
      <c r="H225" s="11">
        <v>2021</v>
      </c>
      <c r="I225" s="11" t="s">
        <v>5</v>
      </c>
      <c r="J225" s="12" t="s">
        <v>244</v>
      </c>
      <c r="K225" s="16" t="s">
        <v>6</v>
      </c>
      <c r="L225" s="16" t="s">
        <v>7</v>
      </c>
      <c r="M225" s="10">
        <v>0</v>
      </c>
      <c r="N225" s="19">
        <v>110</v>
      </c>
      <c r="O225" s="23">
        <v>660</v>
      </c>
      <c r="P225" s="17">
        <f t="shared" si="12"/>
        <v>132</v>
      </c>
      <c r="Q225" s="18">
        <f t="shared" si="13"/>
        <v>792</v>
      </c>
    </row>
    <row r="226" spans="2:17" s="1" customFormat="1" ht="15.75" customHeight="1">
      <c r="B226" s="14" t="s">
        <v>510</v>
      </c>
      <c r="C226" s="34" t="s">
        <v>340</v>
      </c>
      <c r="D226" s="26"/>
      <c r="E226" s="21"/>
      <c r="F226" s="34" t="s">
        <v>91</v>
      </c>
      <c r="G226" s="9" t="s">
        <v>235</v>
      </c>
      <c r="H226" s="11">
        <v>2017</v>
      </c>
      <c r="I226" s="11" t="s">
        <v>5</v>
      </c>
      <c r="J226" s="12" t="s">
        <v>100</v>
      </c>
      <c r="K226" s="16" t="s">
        <v>6</v>
      </c>
      <c r="L226" s="16" t="s">
        <v>7</v>
      </c>
      <c r="M226" s="10">
        <v>1</v>
      </c>
      <c r="N226" s="19">
        <v>155</v>
      </c>
      <c r="O226" s="23"/>
      <c r="P226" s="17">
        <f t="shared" si="12"/>
        <v>186</v>
      </c>
      <c r="Q226" s="18">
        <f t="shared" si="13"/>
        <v>0</v>
      </c>
    </row>
    <row r="227" spans="2:17" s="1" customFormat="1" ht="15.75" customHeight="1">
      <c r="B227" s="14" t="s">
        <v>510</v>
      </c>
      <c r="C227" s="34" t="s">
        <v>341</v>
      </c>
      <c r="D227" s="26"/>
      <c r="E227" s="21"/>
      <c r="F227" s="34" t="s">
        <v>91</v>
      </c>
      <c r="G227" s="9" t="s">
        <v>235</v>
      </c>
      <c r="H227" s="11">
        <v>2017</v>
      </c>
      <c r="I227" s="11" t="s">
        <v>5</v>
      </c>
      <c r="J227" s="12" t="s">
        <v>100</v>
      </c>
      <c r="K227" s="16" t="s">
        <v>6</v>
      </c>
      <c r="L227" s="16" t="s">
        <v>7</v>
      </c>
      <c r="M227" s="10">
        <v>1</v>
      </c>
      <c r="N227" s="19">
        <v>425</v>
      </c>
      <c r="O227" s="23"/>
      <c r="P227" s="17">
        <f t="shared" si="12"/>
        <v>510</v>
      </c>
      <c r="Q227" s="18">
        <f t="shared" si="13"/>
        <v>0</v>
      </c>
    </row>
    <row r="228" spans="2:17" s="1" customFormat="1" ht="15.75" customHeight="1">
      <c r="B228" s="14" t="s">
        <v>510</v>
      </c>
      <c r="C228" s="34" t="s">
        <v>341</v>
      </c>
      <c r="D228" s="26"/>
      <c r="E228" s="21"/>
      <c r="F228" s="34" t="s">
        <v>91</v>
      </c>
      <c r="G228" s="9" t="s">
        <v>235</v>
      </c>
      <c r="H228" s="11">
        <v>2018</v>
      </c>
      <c r="I228" s="11" t="s">
        <v>5</v>
      </c>
      <c r="J228" s="12" t="s">
        <v>100</v>
      </c>
      <c r="K228" s="16" t="s">
        <v>6</v>
      </c>
      <c r="L228" s="16" t="s">
        <v>7</v>
      </c>
      <c r="M228" s="10">
        <v>0</v>
      </c>
      <c r="N228" s="19">
        <v>385</v>
      </c>
      <c r="O228" s="23"/>
      <c r="P228" s="17">
        <f t="shared" si="12"/>
        <v>462</v>
      </c>
      <c r="Q228" s="18">
        <f t="shared" si="13"/>
        <v>0</v>
      </c>
    </row>
    <row r="229" spans="2:17" s="1" customFormat="1" ht="15.75" customHeight="1">
      <c r="B229" s="14" t="s">
        <v>510</v>
      </c>
      <c r="C229" s="34" t="s">
        <v>342</v>
      </c>
      <c r="D229" s="26"/>
      <c r="E229" s="21"/>
      <c r="F229" s="34" t="s">
        <v>91</v>
      </c>
      <c r="G229" s="9" t="s">
        <v>235</v>
      </c>
      <c r="H229" s="11">
        <v>2017</v>
      </c>
      <c r="I229" s="11" t="s">
        <v>5</v>
      </c>
      <c r="J229" s="12" t="s">
        <v>100</v>
      </c>
      <c r="K229" s="16" t="s">
        <v>6</v>
      </c>
      <c r="L229" s="16" t="s">
        <v>7</v>
      </c>
      <c r="M229" s="10">
        <v>0</v>
      </c>
      <c r="N229" s="19">
        <v>300</v>
      </c>
      <c r="O229" s="23"/>
      <c r="P229" s="17">
        <f t="shared" si="12"/>
        <v>360</v>
      </c>
      <c r="Q229" s="18">
        <f t="shared" si="13"/>
        <v>0</v>
      </c>
    </row>
    <row r="230" spans="2:17" s="1" customFormat="1" ht="15.75" customHeight="1">
      <c r="B230" s="14" t="s">
        <v>510</v>
      </c>
      <c r="C230" s="34" t="s">
        <v>343</v>
      </c>
      <c r="D230" s="26"/>
      <c r="E230" s="21"/>
      <c r="F230" s="34" t="s">
        <v>91</v>
      </c>
      <c r="G230" s="9" t="s">
        <v>235</v>
      </c>
      <c r="H230" s="11">
        <v>2017</v>
      </c>
      <c r="I230" s="11" t="s">
        <v>5</v>
      </c>
      <c r="J230" s="12" t="s">
        <v>100</v>
      </c>
      <c r="K230" s="16" t="s">
        <v>6</v>
      </c>
      <c r="L230" s="16" t="s">
        <v>7</v>
      </c>
      <c r="M230" s="10">
        <v>0</v>
      </c>
      <c r="N230" s="19">
        <v>280</v>
      </c>
      <c r="O230" s="23"/>
      <c r="P230" s="17">
        <f t="shared" si="12"/>
        <v>336</v>
      </c>
      <c r="Q230" s="18">
        <f t="shared" si="13"/>
        <v>0</v>
      </c>
    </row>
    <row r="231" spans="2:17" s="1" customFormat="1" ht="15.75" customHeight="1">
      <c r="B231" s="14" t="s">
        <v>510</v>
      </c>
      <c r="C231" s="34" t="s">
        <v>283</v>
      </c>
      <c r="D231" s="26"/>
      <c r="E231" s="21"/>
      <c r="F231" s="34" t="s">
        <v>91</v>
      </c>
      <c r="G231" s="9" t="s">
        <v>235</v>
      </c>
      <c r="H231" s="11">
        <v>2017</v>
      </c>
      <c r="I231" s="11" t="s">
        <v>5</v>
      </c>
      <c r="J231" s="12" t="s">
        <v>100</v>
      </c>
      <c r="K231" s="16" t="s">
        <v>6</v>
      </c>
      <c r="L231" s="16" t="s">
        <v>7</v>
      </c>
      <c r="M231" s="10">
        <v>1</v>
      </c>
      <c r="N231" s="19">
        <v>300</v>
      </c>
      <c r="O231" s="23"/>
      <c r="P231" s="17">
        <f t="shared" si="12"/>
        <v>360</v>
      </c>
      <c r="Q231" s="18">
        <f t="shared" si="13"/>
        <v>0</v>
      </c>
    </row>
    <row r="232" spans="2:17" s="1" customFormat="1" ht="15.75" customHeight="1">
      <c r="B232" s="14" t="s">
        <v>510</v>
      </c>
      <c r="C232" s="34" t="s">
        <v>283</v>
      </c>
      <c r="D232" s="26"/>
      <c r="E232" s="21"/>
      <c r="F232" s="34" t="s">
        <v>91</v>
      </c>
      <c r="G232" s="9" t="s">
        <v>235</v>
      </c>
      <c r="H232" s="11">
        <v>2018</v>
      </c>
      <c r="I232" s="11" t="s">
        <v>5</v>
      </c>
      <c r="J232" s="12" t="s">
        <v>100</v>
      </c>
      <c r="K232" s="16" t="s">
        <v>6</v>
      </c>
      <c r="L232" s="16" t="s">
        <v>7</v>
      </c>
      <c r="M232" s="10">
        <v>1</v>
      </c>
      <c r="N232" s="19">
        <v>300</v>
      </c>
      <c r="O232" s="23"/>
      <c r="P232" s="17">
        <f t="shared" si="12"/>
        <v>360</v>
      </c>
      <c r="Q232" s="18">
        <f t="shared" si="13"/>
        <v>0</v>
      </c>
    </row>
    <row r="233" spans="2:17" s="1" customFormat="1" ht="15.75" customHeight="1">
      <c r="B233" s="14" t="s">
        <v>510</v>
      </c>
      <c r="C233" s="34" t="s">
        <v>315</v>
      </c>
      <c r="D233" s="26"/>
      <c r="E233" s="21"/>
      <c r="F233" s="34" t="s">
        <v>91</v>
      </c>
      <c r="G233" s="9" t="s">
        <v>235</v>
      </c>
      <c r="H233" s="11">
        <v>2010</v>
      </c>
      <c r="I233" s="11" t="s">
        <v>5</v>
      </c>
      <c r="J233" s="12" t="s">
        <v>100</v>
      </c>
      <c r="K233" s="16" t="s">
        <v>6</v>
      </c>
      <c r="L233" s="16" t="s">
        <v>7</v>
      </c>
      <c r="M233" s="10">
        <v>1</v>
      </c>
      <c r="N233" s="19">
        <v>600</v>
      </c>
      <c r="O233" s="23"/>
      <c r="P233" s="17">
        <f t="shared" si="12"/>
        <v>720</v>
      </c>
      <c r="Q233" s="18">
        <f t="shared" si="13"/>
        <v>0</v>
      </c>
    </row>
    <row r="234" spans="2:17" s="1" customFormat="1" ht="15.75" customHeight="1">
      <c r="B234" s="14" t="s">
        <v>510</v>
      </c>
      <c r="C234" s="34" t="s">
        <v>344</v>
      </c>
      <c r="D234" s="26"/>
      <c r="E234" s="21"/>
      <c r="F234" s="34" t="s">
        <v>91</v>
      </c>
      <c r="G234" s="9" t="s">
        <v>235</v>
      </c>
      <c r="H234" s="11">
        <v>2013</v>
      </c>
      <c r="I234" s="11" t="s">
        <v>5</v>
      </c>
      <c r="J234" s="12" t="s">
        <v>100</v>
      </c>
      <c r="K234" s="16" t="s">
        <v>6</v>
      </c>
      <c r="L234" s="16" t="s">
        <v>7</v>
      </c>
      <c r="M234" s="10">
        <v>1</v>
      </c>
      <c r="N234" s="19">
        <v>1020</v>
      </c>
      <c r="O234" s="23"/>
      <c r="P234" s="17">
        <f t="shared" si="12"/>
        <v>1224</v>
      </c>
      <c r="Q234" s="18">
        <f t="shared" si="13"/>
        <v>0</v>
      </c>
    </row>
    <row r="235" spans="2:17" s="1" customFormat="1" ht="15.75" customHeight="1">
      <c r="B235" s="14" t="s">
        <v>510</v>
      </c>
      <c r="C235" s="34" t="s">
        <v>345</v>
      </c>
      <c r="D235" s="26"/>
      <c r="E235" s="21"/>
      <c r="F235" s="34" t="s">
        <v>91</v>
      </c>
      <c r="G235" s="9" t="s">
        <v>235</v>
      </c>
      <c r="H235" s="11">
        <v>1999</v>
      </c>
      <c r="I235" s="11" t="s">
        <v>5</v>
      </c>
      <c r="J235" s="12" t="s">
        <v>100</v>
      </c>
      <c r="K235" s="16" t="s">
        <v>25</v>
      </c>
      <c r="L235" s="16" t="s">
        <v>7</v>
      </c>
      <c r="M235" s="10">
        <v>0</v>
      </c>
      <c r="N235" s="19">
        <v>340</v>
      </c>
      <c r="O235" s="23"/>
      <c r="P235" s="17">
        <f t="shared" si="12"/>
        <v>408</v>
      </c>
      <c r="Q235" s="18">
        <f t="shared" si="13"/>
        <v>0</v>
      </c>
    </row>
    <row r="236" spans="2:17" s="1" customFormat="1" ht="15.75" customHeight="1">
      <c r="B236" s="14" t="s">
        <v>510</v>
      </c>
      <c r="C236" s="34" t="s">
        <v>345</v>
      </c>
      <c r="D236" s="26"/>
      <c r="E236" s="21"/>
      <c r="F236" s="34" t="s">
        <v>91</v>
      </c>
      <c r="G236" s="9" t="s">
        <v>235</v>
      </c>
      <c r="H236" s="11">
        <v>2017</v>
      </c>
      <c r="I236" s="11" t="s">
        <v>5</v>
      </c>
      <c r="J236" s="12" t="s">
        <v>100</v>
      </c>
      <c r="K236" s="16" t="s">
        <v>6</v>
      </c>
      <c r="L236" s="16" t="s">
        <v>7</v>
      </c>
      <c r="M236" s="10">
        <v>1</v>
      </c>
      <c r="N236" s="19">
        <v>340</v>
      </c>
      <c r="O236" s="23"/>
      <c r="P236" s="17">
        <f t="shared" si="12"/>
        <v>408</v>
      </c>
      <c r="Q236" s="18">
        <f t="shared" si="13"/>
        <v>0</v>
      </c>
    </row>
    <row r="237" spans="2:17" s="1" customFormat="1" ht="15.75" customHeight="1">
      <c r="B237" s="14" t="s">
        <v>510</v>
      </c>
      <c r="C237" s="34" t="s">
        <v>345</v>
      </c>
      <c r="D237" s="26"/>
      <c r="E237" s="21"/>
      <c r="F237" s="34" t="s">
        <v>91</v>
      </c>
      <c r="G237" s="9" t="s">
        <v>235</v>
      </c>
      <c r="H237" s="11">
        <v>2018</v>
      </c>
      <c r="I237" s="11" t="s">
        <v>5</v>
      </c>
      <c r="J237" s="12" t="s">
        <v>100</v>
      </c>
      <c r="K237" s="16" t="s">
        <v>6</v>
      </c>
      <c r="L237" s="16" t="s">
        <v>7</v>
      </c>
      <c r="M237" s="10">
        <v>1</v>
      </c>
      <c r="N237" s="19">
        <v>340</v>
      </c>
      <c r="O237" s="23"/>
      <c r="P237" s="17">
        <f t="shared" si="12"/>
        <v>408</v>
      </c>
      <c r="Q237" s="18">
        <f t="shared" si="13"/>
        <v>0</v>
      </c>
    </row>
    <row r="238" spans="2:17" s="1" customFormat="1" ht="15.75" customHeight="1">
      <c r="B238" s="14" t="s">
        <v>510</v>
      </c>
      <c r="C238" s="34" t="s">
        <v>346</v>
      </c>
      <c r="D238" s="26"/>
      <c r="E238" s="21"/>
      <c r="F238" s="34" t="s">
        <v>91</v>
      </c>
      <c r="G238" s="9" t="s">
        <v>235</v>
      </c>
      <c r="H238" s="11">
        <v>2017</v>
      </c>
      <c r="I238" s="11" t="s">
        <v>5</v>
      </c>
      <c r="J238" s="12" t="s">
        <v>100</v>
      </c>
      <c r="K238" s="16" t="s">
        <v>6</v>
      </c>
      <c r="L238" s="16" t="s">
        <v>7</v>
      </c>
      <c r="M238" s="10">
        <v>1</v>
      </c>
      <c r="N238" s="19">
        <v>300</v>
      </c>
      <c r="O238" s="23"/>
      <c r="P238" s="17">
        <f t="shared" si="12"/>
        <v>360</v>
      </c>
      <c r="Q238" s="18">
        <f t="shared" si="13"/>
        <v>0</v>
      </c>
    </row>
    <row r="239" spans="2:17" s="1" customFormat="1" ht="15.75" customHeight="1">
      <c r="B239" s="14" t="s">
        <v>510</v>
      </c>
      <c r="C239" s="34" t="s">
        <v>346</v>
      </c>
      <c r="D239" s="26"/>
      <c r="E239" s="21"/>
      <c r="F239" s="34" t="s">
        <v>91</v>
      </c>
      <c r="G239" s="9" t="s">
        <v>235</v>
      </c>
      <c r="H239" s="11">
        <v>2018</v>
      </c>
      <c r="I239" s="11" t="s">
        <v>5</v>
      </c>
      <c r="J239" s="12" t="s">
        <v>100</v>
      </c>
      <c r="K239" s="16" t="s">
        <v>6</v>
      </c>
      <c r="L239" s="16" t="s">
        <v>7</v>
      </c>
      <c r="M239" s="10">
        <v>2</v>
      </c>
      <c r="N239" s="19">
        <v>300</v>
      </c>
      <c r="O239" s="23"/>
      <c r="P239" s="17">
        <f t="shared" si="12"/>
        <v>360</v>
      </c>
      <c r="Q239" s="18">
        <f t="shared" si="13"/>
        <v>0</v>
      </c>
    </row>
    <row r="240" spans="2:17" s="1" customFormat="1" ht="15.75" customHeight="1">
      <c r="B240" s="14" t="s">
        <v>511</v>
      </c>
      <c r="C240" s="34" t="s">
        <v>347</v>
      </c>
      <c r="D240" s="26"/>
      <c r="E240" s="21"/>
      <c r="F240" s="34" t="s">
        <v>91</v>
      </c>
      <c r="G240" s="9" t="s">
        <v>235</v>
      </c>
      <c r="H240" s="11">
        <v>2017</v>
      </c>
      <c r="I240" s="11" t="s">
        <v>5</v>
      </c>
      <c r="J240" s="12" t="s">
        <v>100</v>
      </c>
      <c r="K240" s="16" t="s">
        <v>6</v>
      </c>
      <c r="L240" s="16" t="s">
        <v>7</v>
      </c>
      <c r="M240" s="10">
        <v>1</v>
      </c>
      <c r="N240" s="19">
        <v>40</v>
      </c>
      <c r="O240" s="23"/>
      <c r="P240" s="17">
        <f t="shared" si="12"/>
        <v>48</v>
      </c>
      <c r="Q240" s="18">
        <f t="shared" si="13"/>
        <v>0</v>
      </c>
    </row>
    <row r="241" spans="2:17" s="1" customFormat="1" ht="15.75" customHeight="1">
      <c r="B241" s="14" t="s">
        <v>511</v>
      </c>
      <c r="C241" s="34" t="s">
        <v>347</v>
      </c>
      <c r="D241" s="26"/>
      <c r="E241" s="21"/>
      <c r="F241" s="34" t="s">
        <v>91</v>
      </c>
      <c r="G241" s="9" t="s">
        <v>235</v>
      </c>
      <c r="H241" s="11">
        <v>2021</v>
      </c>
      <c r="I241" s="11" t="s">
        <v>5</v>
      </c>
      <c r="J241" s="12" t="s">
        <v>100</v>
      </c>
      <c r="K241" s="16" t="s">
        <v>6</v>
      </c>
      <c r="L241" s="16" t="s">
        <v>7</v>
      </c>
      <c r="M241" s="10">
        <v>1</v>
      </c>
      <c r="N241" s="19">
        <v>40</v>
      </c>
      <c r="O241" s="23"/>
      <c r="P241" s="17">
        <f t="shared" si="12"/>
        <v>48</v>
      </c>
      <c r="Q241" s="18">
        <f t="shared" si="13"/>
        <v>0</v>
      </c>
    </row>
    <row r="242" spans="2:17" s="1" customFormat="1" ht="15.75" customHeight="1">
      <c r="B242" s="14" t="s">
        <v>512</v>
      </c>
      <c r="C242" s="34" t="s">
        <v>348</v>
      </c>
      <c r="D242" s="26"/>
      <c r="E242" s="21"/>
      <c r="F242" s="34" t="s">
        <v>91</v>
      </c>
      <c r="G242" s="9" t="s">
        <v>235</v>
      </c>
      <c r="H242" s="11">
        <v>2021</v>
      </c>
      <c r="I242" s="11" t="s">
        <v>5</v>
      </c>
      <c r="J242" s="12" t="s">
        <v>244</v>
      </c>
      <c r="K242" s="16" t="s">
        <v>6</v>
      </c>
      <c r="L242" s="16" t="s">
        <v>7</v>
      </c>
      <c r="M242" s="10">
        <v>6</v>
      </c>
      <c r="N242" s="19">
        <v>85</v>
      </c>
      <c r="O242" s="23">
        <v>510</v>
      </c>
      <c r="P242" s="17">
        <f t="shared" si="12"/>
        <v>102</v>
      </c>
      <c r="Q242" s="18">
        <f t="shared" si="13"/>
        <v>612</v>
      </c>
    </row>
    <row r="243" spans="2:17" s="1" customFormat="1" ht="15.75" customHeight="1">
      <c r="B243" s="14" t="s">
        <v>513</v>
      </c>
      <c r="C243" s="34" t="s">
        <v>304</v>
      </c>
      <c r="D243" s="26"/>
      <c r="E243" s="21"/>
      <c r="F243" s="34" t="s">
        <v>91</v>
      </c>
      <c r="G243" s="9" t="s">
        <v>235</v>
      </c>
      <c r="H243" s="11">
        <v>2018</v>
      </c>
      <c r="I243" s="11" t="s">
        <v>5</v>
      </c>
      <c r="J243" s="12" t="s">
        <v>100</v>
      </c>
      <c r="K243" s="16" t="s">
        <v>6</v>
      </c>
      <c r="L243" s="16" t="s">
        <v>7</v>
      </c>
      <c r="M243" s="10">
        <v>16</v>
      </c>
      <c r="N243" s="19">
        <v>85</v>
      </c>
      <c r="O243" s="23"/>
      <c r="P243" s="17">
        <f t="shared" si="12"/>
        <v>102</v>
      </c>
      <c r="Q243" s="18">
        <f t="shared" si="13"/>
        <v>0</v>
      </c>
    </row>
    <row r="244" spans="2:17" s="1" customFormat="1" ht="15.75" customHeight="1">
      <c r="B244" s="14" t="s">
        <v>513</v>
      </c>
      <c r="C244" s="34" t="s">
        <v>304</v>
      </c>
      <c r="D244" s="26"/>
      <c r="E244" s="21"/>
      <c r="F244" s="34" t="s">
        <v>91</v>
      </c>
      <c r="G244" s="9" t="s">
        <v>235</v>
      </c>
      <c r="H244" s="11">
        <v>2019</v>
      </c>
      <c r="I244" s="11" t="s">
        <v>5</v>
      </c>
      <c r="J244" s="12" t="s">
        <v>244</v>
      </c>
      <c r="K244" s="16" t="s">
        <v>6</v>
      </c>
      <c r="L244" s="16" t="s">
        <v>7</v>
      </c>
      <c r="M244" s="10">
        <v>0</v>
      </c>
      <c r="N244" s="19">
        <v>85</v>
      </c>
      <c r="O244" s="23">
        <v>510</v>
      </c>
      <c r="P244" s="17">
        <f t="shared" si="12"/>
        <v>102</v>
      </c>
      <c r="Q244" s="18">
        <f t="shared" si="13"/>
        <v>612</v>
      </c>
    </row>
    <row r="245" spans="2:17" s="1" customFormat="1" ht="15.75" customHeight="1">
      <c r="B245" s="14" t="s">
        <v>513</v>
      </c>
      <c r="C245" s="34" t="s">
        <v>304</v>
      </c>
      <c r="D245" s="26"/>
      <c r="E245" s="21"/>
      <c r="F245" s="34" t="s">
        <v>91</v>
      </c>
      <c r="G245" s="9" t="s">
        <v>235</v>
      </c>
      <c r="H245" s="11">
        <v>2020</v>
      </c>
      <c r="I245" s="11" t="s">
        <v>5</v>
      </c>
      <c r="J245" s="12" t="s">
        <v>244</v>
      </c>
      <c r="K245" s="16" t="s">
        <v>6</v>
      </c>
      <c r="L245" s="16" t="s">
        <v>7</v>
      </c>
      <c r="M245" s="10">
        <v>0</v>
      </c>
      <c r="N245" s="19">
        <v>85</v>
      </c>
      <c r="O245" s="23">
        <v>510</v>
      </c>
      <c r="P245" s="17">
        <f t="shared" si="12"/>
        <v>102</v>
      </c>
      <c r="Q245" s="18">
        <f t="shared" si="13"/>
        <v>612</v>
      </c>
    </row>
    <row r="246" spans="2:17" s="1" customFormat="1" ht="15.75" customHeight="1">
      <c r="B246" s="14" t="s">
        <v>513</v>
      </c>
      <c r="C246" s="34" t="s">
        <v>304</v>
      </c>
      <c r="D246" s="25"/>
      <c r="E246" s="20"/>
      <c r="F246" s="34" t="s">
        <v>91</v>
      </c>
      <c r="G246" s="9" t="s">
        <v>235</v>
      </c>
      <c r="H246" s="11">
        <v>2021</v>
      </c>
      <c r="I246" s="11" t="s">
        <v>5</v>
      </c>
      <c r="J246" s="12" t="s">
        <v>100</v>
      </c>
      <c r="K246" s="16" t="s">
        <v>6</v>
      </c>
      <c r="L246" s="16" t="s">
        <v>7</v>
      </c>
      <c r="M246" s="10">
        <v>1</v>
      </c>
      <c r="N246" s="19">
        <v>80</v>
      </c>
      <c r="O246" s="23"/>
      <c r="P246" s="17">
        <f t="shared" si="12"/>
        <v>96</v>
      </c>
      <c r="Q246" s="18">
        <f t="shared" si="13"/>
        <v>0</v>
      </c>
    </row>
    <row r="247" spans="2:17" s="1" customFormat="1" ht="15.75" customHeight="1">
      <c r="B247" s="14" t="s">
        <v>513</v>
      </c>
      <c r="C247" s="34" t="s">
        <v>288</v>
      </c>
      <c r="D247" s="26"/>
      <c r="E247" s="21"/>
      <c r="F247" s="34" t="s">
        <v>91</v>
      </c>
      <c r="G247" s="9" t="s">
        <v>235</v>
      </c>
      <c r="H247" s="11">
        <v>2008</v>
      </c>
      <c r="I247" s="11" t="s">
        <v>5</v>
      </c>
      <c r="J247" s="12" t="s">
        <v>100</v>
      </c>
      <c r="K247" s="16" t="s">
        <v>6</v>
      </c>
      <c r="L247" s="16" t="s">
        <v>7</v>
      </c>
      <c r="M247" s="10">
        <v>0</v>
      </c>
      <c r="N247" s="19">
        <v>170</v>
      </c>
      <c r="O247" s="23"/>
      <c r="P247" s="17">
        <f t="shared" si="12"/>
        <v>204</v>
      </c>
      <c r="Q247" s="18">
        <f t="shared" si="13"/>
        <v>0</v>
      </c>
    </row>
    <row r="248" spans="2:17" s="1" customFormat="1" ht="15.75" customHeight="1">
      <c r="B248" s="14" t="s">
        <v>513</v>
      </c>
      <c r="C248" s="34" t="s">
        <v>288</v>
      </c>
      <c r="D248" s="26"/>
      <c r="E248" s="21"/>
      <c r="F248" s="34" t="s">
        <v>91</v>
      </c>
      <c r="G248" s="9" t="s">
        <v>235</v>
      </c>
      <c r="H248" s="11">
        <v>2017</v>
      </c>
      <c r="I248" s="11" t="s">
        <v>5</v>
      </c>
      <c r="J248" s="12" t="s">
        <v>100</v>
      </c>
      <c r="K248" s="16" t="s">
        <v>6</v>
      </c>
      <c r="L248" s="16" t="s">
        <v>7</v>
      </c>
      <c r="M248" s="10">
        <v>0</v>
      </c>
      <c r="N248" s="19">
        <v>155</v>
      </c>
      <c r="O248" s="23"/>
      <c r="P248" s="17">
        <f t="shared" si="12"/>
        <v>186</v>
      </c>
      <c r="Q248" s="18">
        <f t="shared" si="13"/>
        <v>0</v>
      </c>
    </row>
    <row r="249" spans="2:17" s="1" customFormat="1" ht="15.75" customHeight="1">
      <c r="B249" s="14" t="s">
        <v>513</v>
      </c>
      <c r="C249" s="34" t="s">
        <v>288</v>
      </c>
      <c r="D249" s="26"/>
      <c r="E249" s="21"/>
      <c r="F249" s="34" t="s">
        <v>91</v>
      </c>
      <c r="G249" s="9" t="s">
        <v>235</v>
      </c>
      <c r="H249" s="11">
        <v>2018</v>
      </c>
      <c r="I249" s="11" t="s">
        <v>5</v>
      </c>
      <c r="J249" s="12" t="s">
        <v>100</v>
      </c>
      <c r="K249" s="16" t="s">
        <v>6</v>
      </c>
      <c r="L249" s="16" t="s">
        <v>7</v>
      </c>
      <c r="M249" s="10">
        <v>0</v>
      </c>
      <c r="N249" s="19">
        <v>155</v>
      </c>
      <c r="O249" s="23"/>
      <c r="P249" s="17">
        <f t="shared" si="12"/>
        <v>186</v>
      </c>
      <c r="Q249" s="18">
        <f t="shared" si="13"/>
        <v>0</v>
      </c>
    </row>
    <row r="250" spans="2:17" s="1" customFormat="1" ht="15.75" customHeight="1">
      <c r="B250" s="14" t="s">
        <v>513</v>
      </c>
      <c r="C250" s="34" t="s">
        <v>349</v>
      </c>
      <c r="D250" s="26"/>
      <c r="E250" s="21"/>
      <c r="F250" s="34" t="s">
        <v>91</v>
      </c>
      <c r="G250" s="9" t="s">
        <v>235</v>
      </c>
      <c r="H250" s="11">
        <v>2018</v>
      </c>
      <c r="I250" s="11" t="s">
        <v>5</v>
      </c>
      <c r="J250" s="12" t="s">
        <v>100</v>
      </c>
      <c r="K250" s="16" t="s">
        <v>6</v>
      </c>
      <c r="L250" s="16" t="s">
        <v>7</v>
      </c>
      <c r="M250" s="10">
        <v>2</v>
      </c>
      <c r="N250" s="19">
        <v>340</v>
      </c>
      <c r="O250" s="23"/>
      <c r="P250" s="17">
        <f t="shared" si="12"/>
        <v>408</v>
      </c>
      <c r="Q250" s="18">
        <f t="shared" si="13"/>
        <v>0</v>
      </c>
    </row>
    <row r="251" spans="2:17" s="1" customFormat="1" ht="15.75" customHeight="1">
      <c r="B251" s="14" t="s">
        <v>513</v>
      </c>
      <c r="C251" s="34" t="s">
        <v>350</v>
      </c>
      <c r="D251" s="26"/>
      <c r="E251" s="21"/>
      <c r="F251" s="34" t="s">
        <v>91</v>
      </c>
      <c r="G251" s="9" t="s">
        <v>235</v>
      </c>
      <c r="H251" s="11">
        <v>2018</v>
      </c>
      <c r="I251" s="11" t="s">
        <v>5</v>
      </c>
      <c r="J251" s="12" t="s">
        <v>100</v>
      </c>
      <c r="K251" s="16" t="s">
        <v>6</v>
      </c>
      <c r="L251" s="16" t="s">
        <v>7</v>
      </c>
      <c r="M251" s="10">
        <v>2</v>
      </c>
      <c r="N251" s="19">
        <v>340</v>
      </c>
      <c r="O251" s="23"/>
      <c r="P251" s="17">
        <f t="shared" si="12"/>
        <v>408</v>
      </c>
      <c r="Q251" s="18">
        <f t="shared" si="13"/>
        <v>0</v>
      </c>
    </row>
    <row r="252" spans="2:17" s="1" customFormat="1" ht="15.75" customHeight="1">
      <c r="B252" s="14" t="s">
        <v>513</v>
      </c>
      <c r="C252" s="34" t="s">
        <v>350</v>
      </c>
      <c r="D252" s="26"/>
      <c r="E252" s="21"/>
      <c r="F252" s="34" t="s">
        <v>91</v>
      </c>
      <c r="G252" s="9" t="s">
        <v>235</v>
      </c>
      <c r="H252" s="11">
        <v>2020</v>
      </c>
      <c r="I252" s="11" t="s">
        <v>5</v>
      </c>
      <c r="J252" s="12" t="s">
        <v>100</v>
      </c>
      <c r="K252" s="16" t="s">
        <v>6</v>
      </c>
      <c r="L252" s="16" t="s">
        <v>7</v>
      </c>
      <c r="M252" s="10">
        <v>1</v>
      </c>
      <c r="N252" s="19">
        <v>340</v>
      </c>
      <c r="O252" s="23"/>
      <c r="P252" s="17">
        <f t="shared" si="12"/>
        <v>408</v>
      </c>
      <c r="Q252" s="18">
        <f t="shared" si="13"/>
        <v>0</v>
      </c>
    </row>
    <row r="253" spans="2:17" s="1" customFormat="1" ht="15.75" customHeight="1">
      <c r="B253" s="14" t="s">
        <v>513</v>
      </c>
      <c r="C253" s="34" t="s">
        <v>285</v>
      </c>
      <c r="D253" s="26"/>
      <c r="E253" s="21"/>
      <c r="F253" s="34" t="s">
        <v>91</v>
      </c>
      <c r="G253" s="9" t="s">
        <v>235</v>
      </c>
      <c r="H253" s="11">
        <v>2013</v>
      </c>
      <c r="I253" s="11" t="s">
        <v>5</v>
      </c>
      <c r="J253" s="12" t="s">
        <v>100</v>
      </c>
      <c r="K253" s="16" t="s">
        <v>6</v>
      </c>
      <c r="L253" s="16" t="s">
        <v>7</v>
      </c>
      <c r="M253" s="10">
        <v>0</v>
      </c>
      <c r="N253" s="19">
        <v>300</v>
      </c>
      <c r="O253" s="23"/>
      <c r="P253" s="17">
        <f t="shared" si="12"/>
        <v>360</v>
      </c>
      <c r="Q253" s="18">
        <f t="shared" si="13"/>
        <v>0</v>
      </c>
    </row>
    <row r="254" spans="2:17" s="1" customFormat="1" ht="15.75" customHeight="1">
      <c r="B254" s="14" t="s">
        <v>513</v>
      </c>
      <c r="C254" s="34" t="s">
        <v>285</v>
      </c>
      <c r="D254" s="25"/>
      <c r="E254" s="20"/>
      <c r="F254" s="34" t="s">
        <v>91</v>
      </c>
      <c r="G254" s="9" t="s">
        <v>235</v>
      </c>
      <c r="H254" s="11">
        <v>2019</v>
      </c>
      <c r="I254" s="11" t="s">
        <v>5</v>
      </c>
      <c r="J254" s="12" t="s">
        <v>100</v>
      </c>
      <c r="K254" s="16" t="s">
        <v>6</v>
      </c>
      <c r="L254" s="16" t="s">
        <v>7</v>
      </c>
      <c r="M254" s="10">
        <v>1</v>
      </c>
      <c r="N254" s="19">
        <v>400</v>
      </c>
      <c r="O254" s="23"/>
      <c r="P254" s="17">
        <f t="shared" si="12"/>
        <v>480</v>
      </c>
      <c r="Q254" s="18">
        <f t="shared" si="13"/>
        <v>0</v>
      </c>
    </row>
    <row r="255" spans="2:17" s="1" customFormat="1" ht="15.75" customHeight="1">
      <c r="B255" s="14" t="s">
        <v>513</v>
      </c>
      <c r="C255" s="34" t="s">
        <v>351</v>
      </c>
      <c r="D255" s="26"/>
      <c r="E255" s="21"/>
      <c r="F255" s="34" t="s">
        <v>91</v>
      </c>
      <c r="G255" s="9" t="s">
        <v>235</v>
      </c>
      <c r="H255" s="11">
        <v>2007</v>
      </c>
      <c r="I255" s="11" t="s">
        <v>5</v>
      </c>
      <c r="J255" s="12" t="s">
        <v>100</v>
      </c>
      <c r="K255" s="16" t="s">
        <v>6</v>
      </c>
      <c r="L255" s="16" t="s">
        <v>7</v>
      </c>
      <c r="M255" s="10">
        <v>1</v>
      </c>
      <c r="N255" s="19">
        <v>195</v>
      </c>
      <c r="O255" s="23"/>
      <c r="P255" s="17">
        <f t="shared" si="12"/>
        <v>234</v>
      </c>
      <c r="Q255" s="18">
        <f t="shared" si="13"/>
        <v>0</v>
      </c>
    </row>
    <row r="256" spans="2:17" s="1" customFormat="1" ht="15.75" customHeight="1">
      <c r="B256" s="14" t="s">
        <v>513</v>
      </c>
      <c r="C256" s="34" t="s">
        <v>351</v>
      </c>
      <c r="D256" s="26"/>
      <c r="E256" s="21"/>
      <c r="F256" s="34" t="s">
        <v>91</v>
      </c>
      <c r="G256" s="9" t="s">
        <v>235</v>
      </c>
      <c r="H256" s="11">
        <v>2018</v>
      </c>
      <c r="I256" s="11" t="s">
        <v>5</v>
      </c>
      <c r="J256" s="12" t="s">
        <v>100</v>
      </c>
      <c r="K256" s="16" t="s">
        <v>6</v>
      </c>
      <c r="L256" s="16" t="s">
        <v>7</v>
      </c>
      <c r="M256" s="10">
        <v>5</v>
      </c>
      <c r="N256" s="19">
        <v>195</v>
      </c>
      <c r="O256" s="23"/>
      <c r="P256" s="17">
        <f t="shared" si="12"/>
        <v>234</v>
      </c>
      <c r="Q256" s="18">
        <f t="shared" si="13"/>
        <v>0</v>
      </c>
    </row>
    <row r="257" spans="2:17" s="1" customFormat="1" ht="15.75" customHeight="1">
      <c r="B257" s="14" t="s">
        <v>513</v>
      </c>
      <c r="C257" s="34" t="s">
        <v>352</v>
      </c>
      <c r="D257" s="26"/>
      <c r="E257" s="21"/>
      <c r="F257" s="34" t="s">
        <v>91</v>
      </c>
      <c r="G257" s="9" t="s">
        <v>235</v>
      </c>
      <c r="H257" s="11">
        <v>2008</v>
      </c>
      <c r="I257" s="11" t="s">
        <v>5</v>
      </c>
      <c r="J257" s="12" t="s">
        <v>100</v>
      </c>
      <c r="K257" s="16" t="s">
        <v>6</v>
      </c>
      <c r="L257" s="16" t="s">
        <v>7</v>
      </c>
      <c r="M257" s="10">
        <v>0</v>
      </c>
      <c r="N257" s="19">
        <v>510</v>
      </c>
      <c r="O257" s="23"/>
      <c r="P257" s="17">
        <f t="shared" si="12"/>
        <v>612</v>
      </c>
      <c r="Q257" s="18">
        <f t="shared" si="13"/>
        <v>0</v>
      </c>
    </row>
    <row r="258" spans="2:17" s="1" customFormat="1" ht="15.75" customHeight="1">
      <c r="B258" s="14" t="s">
        <v>513</v>
      </c>
      <c r="C258" s="34" t="s">
        <v>352</v>
      </c>
      <c r="D258" s="26"/>
      <c r="E258" s="21"/>
      <c r="F258" s="34" t="s">
        <v>91</v>
      </c>
      <c r="G258" s="9" t="s">
        <v>235</v>
      </c>
      <c r="H258" s="11">
        <v>2018</v>
      </c>
      <c r="I258" s="11" t="s">
        <v>5</v>
      </c>
      <c r="J258" s="12" t="s">
        <v>100</v>
      </c>
      <c r="K258" s="16" t="s">
        <v>6</v>
      </c>
      <c r="L258" s="16" t="s">
        <v>7</v>
      </c>
      <c r="M258" s="10">
        <v>2</v>
      </c>
      <c r="N258" s="19">
        <v>425</v>
      </c>
      <c r="O258" s="23"/>
      <c r="P258" s="17">
        <f t="shared" si="12"/>
        <v>510</v>
      </c>
      <c r="Q258" s="18">
        <f t="shared" si="13"/>
        <v>0</v>
      </c>
    </row>
    <row r="259" spans="2:17" s="1" customFormat="1" ht="15.75" customHeight="1">
      <c r="B259" s="14" t="s">
        <v>514</v>
      </c>
      <c r="C259" s="34" t="s">
        <v>333</v>
      </c>
      <c r="D259" s="26"/>
      <c r="E259" s="21"/>
      <c r="F259" s="34" t="s">
        <v>91</v>
      </c>
      <c r="G259" s="9" t="s">
        <v>235</v>
      </c>
      <c r="H259" s="11">
        <v>2015</v>
      </c>
      <c r="I259" s="11" t="s">
        <v>5</v>
      </c>
      <c r="J259" s="12" t="s">
        <v>100</v>
      </c>
      <c r="K259" s="16" t="s">
        <v>6</v>
      </c>
      <c r="L259" s="16" t="s">
        <v>7</v>
      </c>
      <c r="M259" s="10">
        <v>0</v>
      </c>
      <c r="N259" s="19">
        <v>70</v>
      </c>
      <c r="O259" s="23"/>
      <c r="P259" s="17">
        <f t="shared" si="12"/>
        <v>84</v>
      </c>
      <c r="Q259" s="18">
        <f t="shared" si="13"/>
        <v>0</v>
      </c>
    </row>
    <row r="260" spans="2:17" s="1" customFormat="1" ht="15.75" customHeight="1">
      <c r="B260" s="14" t="s">
        <v>514</v>
      </c>
      <c r="C260" s="34" t="s">
        <v>333</v>
      </c>
      <c r="D260" s="26"/>
      <c r="E260" s="21"/>
      <c r="F260" s="34" t="s">
        <v>91</v>
      </c>
      <c r="G260" s="9" t="s">
        <v>235</v>
      </c>
      <c r="H260" s="11">
        <v>2018</v>
      </c>
      <c r="I260" s="11" t="s">
        <v>5</v>
      </c>
      <c r="J260" s="12" t="s">
        <v>100</v>
      </c>
      <c r="K260" s="16" t="s">
        <v>6</v>
      </c>
      <c r="L260" s="16" t="s">
        <v>7</v>
      </c>
      <c r="M260" s="10">
        <v>0</v>
      </c>
      <c r="N260" s="19">
        <v>60</v>
      </c>
      <c r="O260" s="23"/>
      <c r="P260" s="17">
        <f t="shared" si="12"/>
        <v>72</v>
      </c>
      <c r="Q260" s="18">
        <f t="shared" si="13"/>
        <v>0</v>
      </c>
    </row>
    <row r="261" spans="2:17" s="1" customFormat="1" ht="15.75" customHeight="1">
      <c r="B261" s="14" t="s">
        <v>514</v>
      </c>
      <c r="C261" s="34" t="s">
        <v>333</v>
      </c>
      <c r="D261" s="26"/>
      <c r="E261" s="21"/>
      <c r="F261" s="34" t="s">
        <v>91</v>
      </c>
      <c r="G261" s="9" t="s">
        <v>235</v>
      </c>
      <c r="H261" s="11">
        <v>2019</v>
      </c>
      <c r="I261" s="11" t="s">
        <v>5</v>
      </c>
      <c r="J261" s="12" t="s">
        <v>100</v>
      </c>
      <c r="K261" s="16" t="s">
        <v>6</v>
      </c>
      <c r="L261" s="16" t="s">
        <v>7</v>
      </c>
      <c r="M261" s="10">
        <v>0</v>
      </c>
      <c r="N261" s="19">
        <v>60</v>
      </c>
      <c r="O261" s="23"/>
      <c r="P261" s="17">
        <f t="shared" si="12"/>
        <v>72</v>
      </c>
      <c r="Q261" s="18">
        <f t="shared" si="13"/>
        <v>0</v>
      </c>
    </row>
    <row r="262" spans="2:17" s="1" customFormat="1" ht="15.75" customHeight="1">
      <c r="B262" s="14" t="s">
        <v>514</v>
      </c>
      <c r="C262" s="34" t="s">
        <v>333</v>
      </c>
      <c r="D262" s="26"/>
      <c r="E262" s="21"/>
      <c r="F262" s="34" t="s">
        <v>91</v>
      </c>
      <c r="G262" s="9" t="s">
        <v>235</v>
      </c>
      <c r="H262" s="11">
        <v>2020</v>
      </c>
      <c r="I262" s="11" t="s">
        <v>5</v>
      </c>
      <c r="J262" s="12" t="s">
        <v>100</v>
      </c>
      <c r="K262" s="16" t="s">
        <v>6</v>
      </c>
      <c r="L262" s="16" t="s">
        <v>7</v>
      </c>
      <c r="M262" s="10">
        <v>0</v>
      </c>
      <c r="N262" s="19">
        <v>60</v>
      </c>
      <c r="O262" s="23"/>
      <c r="P262" s="17">
        <f t="shared" ref="P262:P325" si="14">N262*1.2</f>
        <v>72</v>
      </c>
      <c r="Q262" s="18">
        <f t="shared" ref="Q262:Q325" si="15">O262*1.2</f>
        <v>0</v>
      </c>
    </row>
    <row r="263" spans="2:17" s="1" customFormat="1" ht="15.75" customHeight="1">
      <c r="B263" s="14" t="s">
        <v>514</v>
      </c>
      <c r="C263" s="34" t="s">
        <v>333</v>
      </c>
      <c r="D263" s="26"/>
      <c r="E263" s="21"/>
      <c r="F263" s="34" t="s">
        <v>91</v>
      </c>
      <c r="G263" s="9" t="s">
        <v>235</v>
      </c>
      <c r="H263" s="11">
        <v>2021</v>
      </c>
      <c r="I263" s="11" t="s">
        <v>5</v>
      </c>
      <c r="J263" s="12" t="s">
        <v>100</v>
      </c>
      <c r="K263" s="16" t="s">
        <v>6</v>
      </c>
      <c r="L263" s="16" t="s">
        <v>7</v>
      </c>
      <c r="M263" s="10">
        <v>0</v>
      </c>
      <c r="N263" s="19">
        <v>70</v>
      </c>
      <c r="O263" s="23"/>
      <c r="P263" s="17">
        <f t="shared" si="14"/>
        <v>84</v>
      </c>
      <c r="Q263" s="18">
        <f t="shared" si="15"/>
        <v>0</v>
      </c>
    </row>
    <row r="264" spans="2:17" s="1" customFormat="1" ht="15.75" customHeight="1">
      <c r="B264" s="14" t="s">
        <v>514</v>
      </c>
      <c r="C264" s="34" t="s">
        <v>353</v>
      </c>
      <c r="D264" s="26"/>
      <c r="E264" s="21"/>
      <c r="F264" s="34" t="s">
        <v>91</v>
      </c>
      <c r="G264" s="9" t="s">
        <v>235</v>
      </c>
      <c r="H264" s="11">
        <v>2020</v>
      </c>
      <c r="I264" s="11" t="s">
        <v>5</v>
      </c>
      <c r="J264" s="12" t="s">
        <v>100</v>
      </c>
      <c r="K264" s="16" t="s">
        <v>6</v>
      </c>
      <c r="L264" s="16" t="s">
        <v>7</v>
      </c>
      <c r="M264" s="10">
        <v>0</v>
      </c>
      <c r="N264" s="19">
        <v>350</v>
      </c>
      <c r="O264" s="23"/>
      <c r="P264" s="17">
        <f t="shared" si="14"/>
        <v>420</v>
      </c>
      <c r="Q264" s="18">
        <f t="shared" si="15"/>
        <v>0</v>
      </c>
    </row>
    <row r="265" spans="2:17" s="1" customFormat="1" ht="15.75" customHeight="1">
      <c r="B265" s="14" t="s">
        <v>514</v>
      </c>
      <c r="C265" s="34" t="s">
        <v>353</v>
      </c>
      <c r="D265" s="26"/>
      <c r="E265" s="21"/>
      <c r="F265" s="34" t="s">
        <v>91</v>
      </c>
      <c r="G265" s="9" t="s">
        <v>235</v>
      </c>
      <c r="H265" s="11">
        <v>2021</v>
      </c>
      <c r="I265" s="11" t="s">
        <v>5</v>
      </c>
      <c r="J265" s="12" t="s">
        <v>100</v>
      </c>
      <c r="K265" s="16" t="s">
        <v>6</v>
      </c>
      <c r="L265" s="16" t="s">
        <v>7</v>
      </c>
      <c r="M265" s="10">
        <v>2</v>
      </c>
      <c r="N265" s="19">
        <v>350</v>
      </c>
      <c r="O265" s="23"/>
      <c r="P265" s="17">
        <f t="shared" si="14"/>
        <v>420</v>
      </c>
      <c r="Q265" s="18">
        <f t="shared" si="15"/>
        <v>0</v>
      </c>
    </row>
    <row r="266" spans="2:17" s="1" customFormat="1" ht="15.75" customHeight="1">
      <c r="B266" s="14" t="s">
        <v>514</v>
      </c>
      <c r="C266" s="34" t="s">
        <v>354</v>
      </c>
      <c r="D266" s="26"/>
      <c r="E266" s="21"/>
      <c r="F266" s="34" t="s">
        <v>91</v>
      </c>
      <c r="G266" s="9" t="s">
        <v>235</v>
      </c>
      <c r="H266" s="11">
        <v>2018</v>
      </c>
      <c r="I266" s="11" t="s">
        <v>5</v>
      </c>
      <c r="J266" s="12" t="s">
        <v>100</v>
      </c>
      <c r="K266" s="16" t="s">
        <v>6</v>
      </c>
      <c r="L266" s="16" t="s">
        <v>7</v>
      </c>
      <c r="M266" s="10">
        <v>0</v>
      </c>
      <c r="N266" s="19">
        <v>105</v>
      </c>
      <c r="O266" s="23"/>
      <c r="P266" s="17">
        <f t="shared" si="14"/>
        <v>126</v>
      </c>
      <c r="Q266" s="18">
        <f t="shared" si="15"/>
        <v>0</v>
      </c>
    </row>
    <row r="267" spans="2:17" s="1" customFormat="1" ht="15.75" customHeight="1">
      <c r="B267" s="14" t="s">
        <v>514</v>
      </c>
      <c r="C267" s="34" t="s">
        <v>355</v>
      </c>
      <c r="D267" s="26"/>
      <c r="E267" s="21"/>
      <c r="F267" s="34" t="s">
        <v>91</v>
      </c>
      <c r="G267" s="9" t="s">
        <v>235</v>
      </c>
      <c r="H267" s="11">
        <v>2017</v>
      </c>
      <c r="I267" s="11" t="s">
        <v>5</v>
      </c>
      <c r="J267" s="12" t="s">
        <v>100</v>
      </c>
      <c r="K267" s="16" t="s">
        <v>6</v>
      </c>
      <c r="L267" s="16" t="s">
        <v>7</v>
      </c>
      <c r="M267" s="10">
        <v>0</v>
      </c>
      <c r="N267" s="19">
        <v>55</v>
      </c>
      <c r="O267" s="23"/>
      <c r="P267" s="17">
        <f t="shared" si="14"/>
        <v>66</v>
      </c>
      <c r="Q267" s="18">
        <f t="shared" si="15"/>
        <v>0</v>
      </c>
    </row>
    <row r="268" spans="2:17" s="1" customFormat="1" ht="15.75" customHeight="1">
      <c r="B268" s="14" t="s">
        <v>514</v>
      </c>
      <c r="C268" s="34" t="s">
        <v>355</v>
      </c>
      <c r="D268" s="26"/>
      <c r="E268" s="21"/>
      <c r="F268" s="34" t="s">
        <v>91</v>
      </c>
      <c r="G268" s="9" t="s">
        <v>235</v>
      </c>
      <c r="H268" s="11">
        <v>2019</v>
      </c>
      <c r="I268" s="11" t="s">
        <v>5</v>
      </c>
      <c r="J268" s="12" t="s">
        <v>100</v>
      </c>
      <c r="K268" s="16" t="s">
        <v>6</v>
      </c>
      <c r="L268" s="16" t="s">
        <v>7</v>
      </c>
      <c r="M268" s="10">
        <v>0</v>
      </c>
      <c r="N268" s="19">
        <v>55</v>
      </c>
      <c r="O268" s="23"/>
      <c r="P268" s="17">
        <f t="shared" si="14"/>
        <v>66</v>
      </c>
      <c r="Q268" s="18">
        <f t="shared" si="15"/>
        <v>0</v>
      </c>
    </row>
    <row r="269" spans="2:17" s="1" customFormat="1" ht="15.75" customHeight="1">
      <c r="B269" s="14" t="s">
        <v>514</v>
      </c>
      <c r="C269" s="34" t="s">
        <v>355</v>
      </c>
      <c r="D269" s="26"/>
      <c r="E269" s="21"/>
      <c r="F269" s="34" t="s">
        <v>91</v>
      </c>
      <c r="G269" s="9" t="s">
        <v>235</v>
      </c>
      <c r="H269" s="11">
        <v>2020</v>
      </c>
      <c r="I269" s="11" t="s">
        <v>5</v>
      </c>
      <c r="J269" s="12" t="s">
        <v>100</v>
      </c>
      <c r="K269" s="16" t="s">
        <v>6</v>
      </c>
      <c r="L269" s="16" t="s">
        <v>7</v>
      </c>
      <c r="M269" s="10">
        <v>0</v>
      </c>
      <c r="N269" s="19">
        <v>55</v>
      </c>
      <c r="O269" s="23"/>
      <c r="P269" s="17">
        <f t="shared" si="14"/>
        <v>66</v>
      </c>
      <c r="Q269" s="18">
        <f t="shared" si="15"/>
        <v>0</v>
      </c>
    </row>
    <row r="270" spans="2:17" s="1" customFormat="1" ht="15.75" customHeight="1">
      <c r="B270" s="14" t="s">
        <v>514</v>
      </c>
      <c r="C270" s="34" t="s">
        <v>355</v>
      </c>
      <c r="D270" s="25"/>
      <c r="E270" s="20"/>
      <c r="F270" s="34" t="s">
        <v>91</v>
      </c>
      <c r="G270" s="9" t="s">
        <v>235</v>
      </c>
      <c r="H270" s="11">
        <v>2021</v>
      </c>
      <c r="I270" s="11" t="s">
        <v>5</v>
      </c>
      <c r="J270" s="12" t="s">
        <v>100</v>
      </c>
      <c r="K270" s="16" t="s">
        <v>6</v>
      </c>
      <c r="L270" s="16" t="s">
        <v>7</v>
      </c>
      <c r="M270" s="10">
        <v>0</v>
      </c>
      <c r="N270" s="19">
        <v>55</v>
      </c>
      <c r="O270" s="23"/>
      <c r="P270" s="17">
        <f t="shared" si="14"/>
        <v>66</v>
      </c>
      <c r="Q270" s="18">
        <f t="shared" si="15"/>
        <v>0</v>
      </c>
    </row>
    <row r="271" spans="2:17" s="1" customFormat="1" ht="15.75" customHeight="1">
      <c r="B271" s="14" t="s">
        <v>514</v>
      </c>
      <c r="C271" s="34" t="s">
        <v>356</v>
      </c>
      <c r="D271" s="26"/>
      <c r="E271" s="21"/>
      <c r="F271" s="34" t="s">
        <v>91</v>
      </c>
      <c r="G271" s="9" t="s">
        <v>235</v>
      </c>
      <c r="H271" s="11">
        <v>2019</v>
      </c>
      <c r="I271" s="11" t="s">
        <v>5</v>
      </c>
      <c r="J271" s="12" t="s">
        <v>100</v>
      </c>
      <c r="K271" s="16" t="s">
        <v>6</v>
      </c>
      <c r="L271" s="16" t="s">
        <v>7</v>
      </c>
      <c r="M271" s="10">
        <v>1</v>
      </c>
      <c r="N271" s="19">
        <v>305</v>
      </c>
      <c r="O271" s="23"/>
      <c r="P271" s="17">
        <f t="shared" si="14"/>
        <v>366</v>
      </c>
      <c r="Q271" s="18">
        <f t="shared" si="15"/>
        <v>0</v>
      </c>
    </row>
    <row r="272" spans="2:17" s="1" customFormat="1" ht="15.75" customHeight="1">
      <c r="B272" s="14" t="s">
        <v>514</v>
      </c>
      <c r="C272" s="34" t="s">
        <v>296</v>
      </c>
      <c r="D272" s="26"/>
      <c r="E272" s="21"/>
      <c r="F272" s="34" t="s">
        <v>91</v>
      </c>
      <c r="G272" s="9" t="s">
        <v>235</v>
      </c>
      <c r="H272" s="11">
        <v>2020</v>
      </c>
      <c r="I272" s="11" t="s">
        <v>5</v>
      </c>
      <c r="J272" s="12" t="s">
        <v>100</v>
      </c>
      <c r="K272" s="16" t="s">
        <v>6</v>
      </c>
      <c r="L272" s="16" t="s">
        <v>7</v>
      </c>
      <c r="M272" s="10">
        <v>2</v>
      </c>
      <c r="N272" s="19">
        <v>130</v>
      </c>
      <c r="O272" s="23"/>
      <c r="P272" s="17">
        <f t="shared" si="14"/>
        <v>156</v>
      </c>
      <c r="Q272" s="18">
        <f t="shared" si="15"/>
        <v>0</v>
      </c>
    </row>
    <row r="273" spans="2:17" s="1" customFormat="1" ht="15.75" customHeight="1">
      <c r="B273" s="14" t="s">
        <v>241</v>
      </c>
      <c r="C273" s="34"/>
      <c r="D273" s="25"/>
      <c r="E273" s="20"/>
      <c r="F273" s="34" t="s">
        <v>90</v>
      </c>
      <c r="G273" s="9" t="s">
        <v>242</v>
      </c>
      <c r="H273" s="11">
        <v>2018</v>
      </c>
      <c r="I273" s="11" t="s">
        <v>5</v>
      </c>
      <c r="J273" s="12" t="s">
        <v>23</v>
      </c>
      <c r="K273" s="16" t="s">
        <v>6</v>
      </c>
      <c r="L273" s="16" t="s">
        <v>7</v>
      </c>
      <c r="M273" s="10">
        <v>0</v>
      </c>
      <c r="N273" s="19">
        <v>30</v>
      </c>
      <c r="O273" s="23">
        <v>180</v>
      </c>
      <c r="P273" s="17">
        <f t="shared" si="14"/>
        <v>36</v>
      </c>
      <c r="Q273" s="18">
        <f t="shared" si="15"/>
        <v>216</v>
      </c>
    </row>
    <row r="274" spans="2:17" s="1" customFormat="1" ht="15.75" customHeight="1">
      <c r="B274" s="14" t="s">
        <v>515</v>
      </c>
      <c r="C274" s="34" t="s">
        <v>516</v>
      </c>
      <c r="D274" s="26"/>
      <c r="E274" s="21"/>
      <c r="F274" s="34" t="s">
        <v>91</v>
      </c>
      <c r="G274" s="9" t="s">
        <v>84</v>
      </c>
      <c r="H274" s="11">
        <v>1988</v>
      </c>
      <c r="I274" s="11" t="s">
        <v>5</v>
      </c>
      <c r="J274" s="12" t="s">
        <v>100</v>
      </c>
      <c r="K274" s="16" t="s">
        <v>6</v>
      </c>
      <c r="L274" s="16" t="s">
        <v>7</v>
      </c>
      <c r="M274" s="10">
        <v>0</v>
      </c>
      <c r="N274" s="19">
        <v>300</v>
      </c>
      <c r="O274" s="23"/>
      <c r="P274" s="17">
        <f t="shared" si="14"/>
        <v>360</v>
      </c>
      <c r="Q274" s="18">
        <f t="shared" si="15"/>
        <v>0</v>
      </c>
    </row>
    <row r="275" spans="2:17" s="1" customFormat="1" ht="15.75" customHeight="1">
      <c r="B275" s="14" t="s">
        <v>517</v>
      </c>
      <c r="C275" s="34" t="s">
        <v>357</v>
      </c>
      <c r="D275" s="25"/>
      <c r="E275" s="20"/>
      <c r="F275" s="34" t="s">
        <v>91</v>
      </c>
      <c r="G275" s="9" t="s">
        <v>84</v>
      </c>
      <c r="H275" s="11">
        <v>2018</v>
      </c>
      <c r="I275" s="11" t="s">
        <v>5</v>
      </c>
      <c r="J275" s="12" t="s">
        <v>100</v>
      </c>
      <c r="K275" s="16" t="s">
        <v>6</v>
      </c>
      <c r="L275" s="16" t="s">
        <v>7</v>
      </c>
      <c r="M275" s="10">
        <v>0</v>
      </c>
      <c r="N275" s="19">
        <v>60</v>
      </c>
      <c r="O275" s="23"/>
      <c r="P275" s="17">
        <f t="shared" si="14"/>
        <v>72</v>
      </c>
      <c r="Q275" s="18">
        <f t="shared" si="15"/>
        <v>0</v>
      </c>
    </row>
    <row r="276" spans="2:17" s="1" customFormat="1" ht="15.75" customHeight="1">
      <c r="B276" s="14" t="s">
        <v>577</v>
      </c>
      <c r="C276" s="34"/>
      <c r="D276" s="26"/>
      <c r="E276" s="21"/>
      <c r="F276" s="34" t="s">
        <v>91</v>
      </c>
      <c r="G276" s="9" t="s">
        <v>84</v>
      </c>
      <c r="H276" s="11">
        <v>1997</v>
      </c>
      <c r="I276" s="11" t="s">
        <v>5</v>
      </c>
      <c r="J276" s="12" t="s">
        <v>245</v>
      </c>
      <c r="K276" s="16" t="s">
        <v>6</v>
      </c>
      <c r="L276" s="16" t="s">
        <v>7</v>
      </c>
      <c r="M276" s="10">
        <v>0</v>
      </c>
      <c r="N276" s="19">
        <v>360</v>
      </c>
      <c r="O276" s="23"/>
      <c r="P276" s="17">
        <f t="shared" si="14"/>
        <v>432</v>
      </c>
      <c r="Q276" s="18">
        <f t="shared" si="15"/>
        <v>0</v>
      </c>
    </row>
    <row r="277" spans="2:17" s="1" customFormat="1" ht="15.75" customHeight="1">
      <c r="B277" s="14" t="s">
        <v>253</v>
      </c>
      <c r="C277" s="34" t="s">
        <v>518</v>
      </c>
      <c r="D277" s="25"/>
      <c r="E277" s="40"/>
      <c r="F277" s="34" t="s">
        <v>112</v>
      </c>
      <c r="G277" s="9" t="s">
        <v>84</v>
      </c>
      <c r="H277" s="11">
        <v>1959</v>
      </c>
      <c r="I277" s="11" t="s">
        <v>5</v>
      </c>
      <c r="J277" s="12" t="s">
        <v>100</v>
      </c>
      <c r="K277" s="16" t="s">
        <v>105</v>
      </c>
      <c r="L277" s="16" t="s">
        <v>24</v>
      </c>
      <c r="M277" s="10">
        <v>0</v>
      </c>
      <c r="N277" s="19">
        <v>5000</v>
      </c>
      <c r="O277" s="23"/>
      <c r="P277" s="17">
        <f t="shared" si="14"/>
        <v>6000</v>
      </c>
      <c r="Q277" s="18">
        <f t="shared" si="15"/>
        <v>0</v>
      </c>
    </row>
    <row r="278" spans="2:17" s="1" customFormat="1" ht="15.75" customHeight="1">
      <c r="B278" s="14" t="s">
        <v>253</v>
      </c>
      <c r="C278" s="34"/>
      <c r="D278" s="25" t="s">
        <v>251</v>
      </c>
      <c r="E278" s="40"/>
      <c r="F278" s="34" t="s">
        <v>91</v>
      </c>
      <c r="G278" s="9" t="s">
        <v>84</v>
      </c>
      <c r="H278" s="11">
        <v>1966</v>
      </c>
      <c r="I278" s="11" t="s">
        <v>5</v>
      </c>
      <c r="J278" s="12" t="s">
        <v>100</v>
      </c>
      <c r="K278" s="16" t="s">
        <v>6</v>
      </c>
      <c r="L278" s="16" t="s">
        <v>24</v>
      </c>
      <c r="M278" s="10">
        <v>3</v>
      </c>
      <c r="N278" s="19">
        <v>560</v>
      </c>
      <c r="O278" s="23"/>
      <c r="P278" s="17">
        <f t="shared" si="14"/>
        <v>672</v>
      </c>
      <c r="Q278" s="18">
        <f t="shared" si="15"/>
        <v>0</v>
      </c>
    </row>
    <row r="279" spans="2:17" s="1" customFormat="1" ht="15.75" customHeight="1">
      <c r="B279" s="14" t="s">
        <v>253</v>
      </c>
      <c r="C279" s="34"/>
      <c r="D279" s="25"/>
      <c r="E279" s="40" t="s">
        <v>254</v>
      </c>
      <c r="F279" s="34" t="s">
        <v>91</v>
      </c>
      <c r="G279" s="9" t="s">
        <v>84</v>
      </c>
      <c r="H279" s="11">
        <v>1992</v>
      </c>
      <c r="I279" s="11" t="s">
        <v>5</v>
      </c>
      <c r="J279" s="12" t="s">
        <v>100</v>
      </c>
      <c r="K279" s="16" t="s">
        <v>6</v>
      </c>
      <c r="L279" s="16" t="s">
        <v>7</v>
      </c>
      <c r="M279" s="10">
        <v>0</v>
      </c>
      <c r="N279" s="19">
        <v>250</v>
      </c>
      <c r="O279" s="23"/>
      <c r="P279" s="17">
        <f t="shared" si="14"/>
        <v>300</v>
      </c>
      <c r="Q279" s="18">
        <f t="shared" si="15"/>
        <v>0</v>
      </c>
    </row>
    <row r="280" spans="2:17" s="1" customFormat="1" ht="15.75" customHeight="1">
      <c r="B280" s="14" t="s">
        <v>253</v>
      </c>
      <c r="C280" s="34"/>
      <c r="D280" s="25" t="s">
        <v>251</v>
      </c>
      <c r="E280" s="40"/>
      <c r="F280" s="34" t="s">
        <v>91</v>
      </c>
      <c r="G280" s="9" t="s">
        <v>84</v>
      </c>
      <c r="H280" s="11">
        <v>1993</v>
      </c>
      <c r="I280" s="11" t="s">
        <v>5</v>
      </c>
      <c r="J280" s="12" t="s">
        <v>100</v>
      </c>
      <c r="K280" s="16" t="s">
        <v>6</v>
      </c>
      <c r="L280" s="16" t="s">
        <v>7</v>
      </c>
      <c r="M280" s="10">
        <v>1</v>
      </c>
      <c r="N280" s="19">
        <v>250</v>
      </c>
      <c r="O280" s="23"/>
      <c r="P280" s="17">
        <f t="shared" si="14"/>
        <v>300</v>
      </c>
      <c r="Q280" s="18">
        <f t="shared" si="15"/>
        <v>0</v>
      </c>
    </row>
    <row r="281" spans="2:17" s="1" customFormat="1" ht="15.75" customHeight="1">
      <c r="B281" s="14" t="s">
        <v>519</v>
      </c>
      <c r="C281" s="34" t="s">
        <v>358</v>
      </c>
      <c r="D281" s="26"/>
      <c r="E281" s="21"/>
      <c r="F281" s="34" t="s">
        <v>91</v>
      </c>
      <c r="G281" s="9" t="s">
        <v>84</v>
      </c>
      <c r="H281" s="11">
        <v>2018</v>
      </c>
      <c r="I281" s="11" t="s">
        <v>5</v>
      </c>
      <c r="J281" s="12" t="s">
        <v>100</v>
      </c>
      <c r="K281" s="16" t="s">
        <v>6</v>
      </c>
      <c r="L281" s="16" t="s">
        <v>7</v>
      </c>
      <c r="M281" s="10">
        <v>12</v>
      </c>
      <c r="N281" s="19">
        <v>65</v>
      </c>
      <c r="O281" s="23"/>
      <c r="P281" s="17">
        <f t="shared" si="14"/>
        <v>78</v>
      </c>
      <c r="Q281" s="18">
        <f t="shared" si="15"/>
        <v>0</v>
      </c>
    </row>
    <row r="282" spans="2:17" s="1" customFormat="1" ht="15.75" customHeight="1">
      <c r="B282" s="14" t="s">
        <v>456</v>
      </c>
      <c r="C282" s="34" t="s">
        <v>457</v>
      </c>
      <c r="D282" s="28"/>
      <c r="E282" s="24"/>
      <c r="F282" s="34" t="s">
        <v>91</v>
      </c>
      <c r="G282" s="9" t="s">
        <v>84</v>
      </c>
      <c r="H282" s="11" t="s">
        <v>95</v>
      </c>
      <c r="I282" s="11" t="s">
        <v>5</v>
      </c>
      <c r="J282" s="12" t="s">
        <v>100</v>
      </c>
      <c r="K282" s="16" t="s">
        <v>6</v>
      </c>
      <c r="L282" s="16" t="s">
        <v>7</v>
      </c>
      <c r="M282" s="10">
        <v>0</v>
      </c>
      <c r="N282" s="19">
        <v>35</v>
      </c>
      <c r="O282" s="23"/>
      <c r="P282" s="17">
        <f t="shared" si="14"/>
        <v>42</v>
      </c>
      <c r="Q282" s="18">
        <f t="shared" si="15"/>
        <v>0</v>
      </c>
    </row>
    <row r="283" spans="2:17" s="1" customFormat="1" ht="15.75" customHeight="1">
      <c r="B283" s="14" t="s">
        <v>520</v>
      </c>
      <c r="C283" s="34" t="s">
        <v>359</v>
      </c>
      <c r="D283" s="26"/>
      <c r="E283" s="21"/>
      <c r="F283" s="34" t="s">
        <v>91</v>
      </c>
      <c r="G283" s="9" t="s">
        <v>84</v>
      </c>
      <c r="H283" s="11">
        <v>2013</v>
      </c>
      <c r="I283" s="11" t="s">
        <v>5</v>
      </c>
      <c r="J283" s="12" t="s">
        <v>100</v>
      </c>
      <c r="K283" s="16" t="s">
        <v>6</v>
      </c>
      <c r="L283" s="16" t="s">
        <v>7</v>
      </c>
      <c r="M283" s="10">
        <v>0</v>
      </c>
      <c r="N283" s="19">
        <v>60</v>
      </c>
      <c r="O283" s="23"/>
      <c r="P283" s="17">
        <f t="shared" si="14"/>
        <v>72</v>
      </c>
      <c r="Q283" s="18">
        <f t="shared" si="15"/>
        <v>0</v>
      </c>
    </row>
    <row r="284" spans="2:17" s="1" customFormat="1" ht="15.75" customHeight="1">
      <c r="B284" s="14" t="s">
        <v>521</v>
      </c>
      <c r="C284" s="34" t="s">
        <v>360</v>
      </c>
      <c r="D284" s="26"/>
      <c r="E284" s="21"/>
      <c r="F284" s="34" t="s">
        <v>91</v>
      </c>
      <c r="G284" s="9" t="s">
        <v>84</v>
      </c>
      <c r="H284" s="11">
        <v>2015</v>
      </c>
      <c r="I284" s="11" t="s">
        <v>5</v>
      </c>
      <c r="J284" s="12" t="s">
        <v>100</v>
      </c>
      <c r="K284" s="16" t="s">
        <v>6</v>
      </c>
      <c r="L284" s="16" t="s">
        <v>7</v>
      </c>
      <c r="M284" s="10">
        <v>0</v>
      </c>
      <c r="N284" s="19">
        <v>70</v>
      </c>
      <c r="O284" s="23"/>
      <c r="P284" s="17">
        <f t="shared" si="14"/>
        <v>84</v>
      </c>
      <c r="Q284" s="18">
        <f t="shared" si="15"/>
        <v>0</v>
      </c>
    </row>
    <row r="285" spans="2:17" s="1" customFormat="1" ht="15.75" customHeight="1">
      <c r="B285" s="14" t="s">
        <v>522</v>
      </c>
      <c r="C285" s="34" t="s">
        <v>361</v>
      </c>
      <c r="D285" s="26"/>
      <c r="E285" s="21"/>
      <c r="F285" s="34" t="s">
        <v>91</v>
      </c>
      <c r="G285" s="9" t="s">
        <v>84</v>
      </c>
      <c r="H285" s="11">
        <v>1978</v>
      </c>
      <c r="I285" s="11" t="s">
        <v>5</v>
      </c>
      <c r="J285" s="12" t="s">
        <v>100</v>
      </c>
      <c r="K285" s="16" t="s">
        <v>6</v>
      </c>
      <c r="L285" s="16" t="s">
        <v>7</v>
      </c>
      <c r="M285" s="10">
        <v>1</v>
      </c>
      <c r="N285" s="19">
        <v>190</v>
      </c>
      <c r="O285" s="23"/>
      <c r="P285" s="17">
        <f t="shared" si="14"/>
        <v>228</v>
      </c>
      <c r="Q285" s="18">
        <f t="shared" si="15"/>
        <v>0</v>
      </c>
    </row>
    <row r="286" spans="2:17" s="1" customFormat="1" ht="15.75" customHeight="1">
      <c r="B286" s="14" t="s">
        <v>523</v>
      </c>
      <c r="C286" s="34" t="s">
        <v>362</v>
      </c>
      <c r="D286" s="25"/>
      <c r="E286" s="20"/>
      <c r="F286" s="34" t="s">
        <v>91</v>
      </c>
      <c r="G286" s="9" t="s">
        <v>84</v>
      </c>
      <c r="H286" s="11">
        <v>2010</v>
      </c>
      <c r="I286" s="11" t="s">
        <v>5</v>
      </c>
      <c r="J286" s="12" t="s">
        <v>100</v>
      </c>
      <c r="K286" s="16" t="s">
        <v>6</v>
      </c>
      <c r="L286" s="16" t="s">
        <v>7</v>
      </c>
      <c r="M286" s="10">
        <v>0</v>
      </c>
      <c r="N286" s="19">
        <v>230</v>
      </c>
      <c r="O286" s="23"/>
      <c r="P286" s="17">
        <f t="shared" si="14"/>
        <v>276</v>
      </c>
      <c r="Q286" s="18">
        <f t="shared" si="15"/>
        <v>0</v>
      </c>
    </row>
    <row r="287" spans="2:17" s="1" customFormat="1" ht="15.75" customHeight="1">
      <c r="B287" s="14" t="s">
        <v>523</v>
      </c>
      <c r="C287" s="34" t="s">
        <v>362</v>
      </c>
      <c r="D287" s="26"/>
      <c r="E287" s="21"/>
      <c r="F287" s="34" t="s">
        <v>91</v>
      </c>
      <c r="G287" s="9" t="s">
        <v>84</v>
      </c>
      <c r="H287" s="11">
        <v>2011</v>
      </c>
      <c r="I287" s="11" t="s">
        <v>5</v>
      </c>
      <c r="J287" s="12" t="s">
        <v>100</v>
      </c>
      <c r="K287" s="16" t="s">
        <v>6</v>
      </c>
      <c r="L287" s="16" t="s">
        <v>7</v>
      </c>
      <c r="M287" s="10">
        <v>0</v>
      </c>
      <c r="N287" s="19">
        <v>230</v>
      </c>
      <c r="O287" s="23"/>
      <c r="P287" s="17">
        <f t="shared" si="14"/>
        <v>276</v>
      </c>
      <c r="Q287" s="18">
        <f t="shared" si="15"/>
        <v>0</v>
      </c>
    </row>
    <row r="288" spans="2:17" s="1" customFormat="1" ht="15.75" customHeight="1">
      <c r="B288" s="14" t="s">
        <v>523</v>
      </c>
      <c r="C288" s="34" t="s">
        <v>362</v>
      </c>
      <c r="D288" s="26"/>
      <c r="E288" s="21"/>
      <c r="F288" s="34" t="s">
        <v>91</v>
      </c>
      <c r="G288" s="9" t="s">
        <v>84</v>
      </c>
      <c r="H288" s="11">
        <v>2012</v>
      </c>
      <c r="I288" s="11" t="s">
        <v>5</v>
      </c>
      <c r="J288" s="12" t="s">
        <v>100</v>
      </c>
      <c r="K288" s="16" t="s">
        <v>6</v>
      </c>
      <c r="L288" s="16" t="s">
        <v>7</v>
      </c>
      <c r="M288" s="10">
        <v>0</v>
      </c>
      <c r="N288" s="19">
        <v>230</v>
      </c>
      <c r="O288" s="23"/>
      <c r="P288" s="17">
        <f t="shared" si="14"/>
        <v>276</v>
      </c>
      <c r="Q288" s="18">
        <f t="shared" si="15"/>
        <v>0</v>
      </c>
    </row>
    <row r="289" spans="2:17" s="1" customFormat="1" ht="15.75" customHeight="1">
      <c r="B289" s="14" t="s">
        <v>523</v>
      </c>
      <c r="C289" s="34" t="s">
        <v>362</v>
      </c>
      <c r="D289" s="25"/>
      <c r="E289" s="20"/>
      <c r="F289" s="34" t="s">
        <v>91</v>
      </c>
      <c r="G289" s="9" t="s">
        <v>84</v>
      </c>
      <c r="H289" s="11">
        <v>2013</v>
      </c>
      <c r="I289" s="11" t="s">
        <v>5</v>
      </c>
      <c r="J289" s="12" t="s">
        <v>100</v>
      </c>
      <c r="K289" s="16" t="s">
        <v>6</v>
      </c>
      <c r="L289" s="16" t="s">
        <v>7</v>
      </c>
      <c r="M289" s="10">
        <v>0</v>
      </c>
      <c r="N289" s="19">
        <v>230</v>
      </c>
      <c r="O289" s="23"/>
      <c r="P289" s="17">
        <f t="shared" si="14"/>
        <v>276</v>
      </c>
      <c r="Q289" s="18">
        <f t="shared" si="15"/>
        <v>0</v>
      </c>
    </row>
    <row r="290" spans="2:17" s="1" customFormat="1" ht="15.75" customHeight="1">
      <c r="B290" s="14" t="s">
        <v>523</v>
      </c>
      <c r="C290" s="34" t="s">
        <v>362</v>
      </c>
      <c r="D290" s="26"/>
      <c r="E290" s="21"/>
      <c r="F290" s="34" t="s">
        <v>91</v>
      </c>
      <c r="G290" s="9" t="s">
        <v>84</v>
      </c>
      <c r="H290" s="11">
        <v>2014</v>
      </c>
      <c r="I290" s="11" t="s">
        <v>5</v>
      </c>
      <c r="J290" s="12" t="s">
        <v>100</v>
      </c>
      <c r="K290" s="16" t="s">
        <v>6</v>
      </c>
      <c r="L290" s="16" t="s">
        <v>7</v>
      </c>
      <c r="M290" s="10">
        <v>0</v>
      </c>
      <c r="N290" s="19">
        <v>230</v>
      </c>
      <c r="O290" s="23"/>
      <c r="P290" s="17">
        <f t="shared" si="14"/>
        <v>276</v>
      </c>
      <c r="Q290" s="18">
        <f t="shared" si="15"/>
        <v>0</v>
      </c>
    </row>
    <row r="291" spans="2:17" s="1" customFormat="1" ht="15.75" customHeight="1">
      <c r="B291" s="14" t="s">
        <v>523</v>
      </c>
      <c r="C291" s="34" t="s">
        <v>363</v>
      </c>
      <c r="D291" s="26"/>
      <c r="E291" s="21"/>
      <c r="F291" s="34" t="s">
        <v>91</v>
      </c>
      <c r="G291" s="9" t="s">
        <v>84</v>
      </c>
      <c r="H291" s="11">
        <v>2009</v>
      </c>
      <c r="I291" s="11" t="s">
        <v>5</v>
      </c>
      <c r="J291" s="12" t="s">
        <v>100</v>
      </c>
      <c r="K291" s="16" t="s">
        <v>6</v>
      </c>
      <c r="L291" s="16" t="s">
        <v>7</v>
      </c>
      <c r="M291" s="10">
        <v>0</v>
      </c>
      <c r="N291" s="19">
        <v>385</v>
      </c>
      <c r="O291" s="23"/>
      <c r="P291" s="17">
        <f t="shared" si="14"/>
        <v>462</v>
      </c>
      <c r="Q291" s="18">
        <f t="shared" si="15"/>
        <v>0</v>
      </c>
    </row>
    <row r="292" spans="2:17" s="1" customFormat="1" ht="15.75" customHeight="1">
      <c r="B292" s="14" t="s">
        <v>523</v>
      </c>
      <c r="C292" s="34" t="s">
        <v>363</v>
      </c>
      <c r="D292" s="25"/>
      <c r="E292" s="20"/>
      <c r="F292" s="34" t="s">
        <v>91</v>
      </c>
      <c r="G292" s="9" t="s">
        <v>84</v>
      </c>
      <c r="H292" s="11">
        <v>2017</v>
      </c>
      <c r="I292" s="11" t="s">
        <v>5</v>
      </c>
      <c r="J292" s="12" t="s">
        <v>100</v>
      </c>
      <c r="K292" s="16" t="s">
        <v>6</v>
      </c>
      <c r="L292" s="16" t="s">
        <v>7</v>
      </c>
      <c r="M292" s="10">
        <v>0</v>
      </c>
      <c r="N292" s="19">
        <v>350</v>
      </c>
      <c r="O292" s="23"/>
      <c r="P292" s="17">
        <f t="shared" si="14"/>
        <v>420</v>
      </c>
      <c r="Q292" s="18">
        <f t="shared" si="15"/>
        <v>0</v>
      </c>
    </row>
    <row r="293" spans="2:17" s="1" customFormat="1" ht="15.75" customHeight="1">
      <c r="B293" s="14" t="s">
        <v>523</v>
      </c>
      <c r="C293" s="34" t="s">
        <v>363</v>
      </c>
      <c r="D293" s="26"/>
      <c r="E293" s="21"/>
      <c r="F293" s="34" t="s">
        <v>91</v>
      </c>
      <c r="G293" s="9" t="s">
        <v>84</v>
      </c>
      <c r="H293" s="11">
        <v>2018</v>
      </c>
      <c r="I293" s="11" t="s">
        <v>5</v>
      </c>
      <c r="J293" s="12" t="s">
        <v>100</v>
      </c>
      <c r="K293" s="16" t="s">
        <v>6</v>
      </c>
      <c r="L293" s="16" t="s">
        <v>7</v>
      </c>
      <c r="M293" s="10">
        <v>0</v>
      </c>
      <c r="N293" s="19">
        <v>350</v>
      </c>
      <c r="O293" s="23"/>
      <c r="P293" s="17">
        <f t="shared" si="14"/>
        <v>420</v>
      </c>
      <c r="Q293" s="18">
        <f t="shared" si="15"/>
        <v>0</v>
      </c>
    </row>
    <row r="294" spans="2:17" s="1" customFormat="1" ht="15.75" customHeight="1">
      <c r="B294" s="14" t="s">
        <v>523</v>
      </c>
      <c r="C294" s="34" t="s">
        <v>364</v>
      </c>
      <c r="D294" s="25"/>
      <c r="E294" s="20"/>
      <c r="F294" s="34" t="s">
        <v>112</v>
      </c>
      <c r="G294" s="9" t="s">
        <v>84</v>
      </c>
      <c r="H294" s="11">
        <v>2017</v>
      </c>
      <c r="I294" s="11" t="s">
        <v>5</v>
      </c>
      <c r="J294" s="12" t="s">
        <v>100</v>
      </c>
      <c r="K294" s="16" t="s">
        <v>6</v>
      </c>
      <c r="L294" s="16" t="s">
        <v>7</v>
      </c>
      <c r="M294" s="10">
        <v>0</v>
      </c>
      <c r="N294" s="19">
        <v>600</v>
      </c>
      <c r="O294" s="23"/>
      <c r="P294" s="17">
        <f t="shared" si="14"/>
        <v>720</v>
      </c>
      <c r="Q294" s="18">
        <f t="shared" si="15"/>
        <v>0</v>
      </c>
    </row>
    <row r="295" spans="2:17" s="1" customFormat="1" ht="15.75" customHeight="1">
      <c r="B295" s="14" t="s">
        <v>523</v>
      </c>
      <c r="C295" s="34" t="s">
        <v>364</v>
      </c>
      <c r="D295" s="26"/>
      <c r="E295" s="21"/>
      <c r="F295" s="34" t="s">
        <v>112</v>
      </c>
      <c r="G295" s="9" t="s">
        <v>84</v>
      </c>
      <c r="H295" s="11">
        <v>2018</v>
      </c>
      <c r="I295" s="11" t="s">
        <v>5</v>
      </c>
      <c r="J295" s="12" t="s">
        <v>100</v>
      </c>
      <c r="K295" s="16" t="s">
        <v>6</v>
      </c>
      <c r="L295" s="16" t="s">
        <v>7</v>
      </c>
      <c r="M295" s="10">
        <v>0</v>
      </c>
      <c r="N295" s="19">
        <v>750</v>
      </c>
      <c r="O295" s="23"/>
      <c r="P295" s="17">
        <f t="shared" si="14"/>
        <v>900</v>
      </c>
      <c r="Q295" s="18">
        <f t="shared" si="15"/>
        <v>0</v>
      </c>
    </row>
    <row r="296" spans="2:17" s="1" customFormat="1" ht="15.75" customHeight="1">
      <c r="B296" s="14" t="s">
        <v>523</v>
      </c>
      <c r="C296" s="34" t="s">
        <v>365</v>
      </c>
      <c r="D296" s="26"/>
      <c r="E296" s="21"/>
      <c r="F296" s="34" t="s">
        <v>91</v>
      </c>
      <c r="G296" s="9" t="s">
        <v>84</v>
      </c>
      <c r="H296" s="11">
        <v>2015</v>
      </c>
      <c r="I296" s="11" t="s">
        <v>5</v>
      </c>
      <c r="J296" s="12" t="s">
        <v>100</v>
      </c>
      <c r="K296" s="16" t="s">
        <v>6</v>
      </c>
      <c r="L296" s="16" t="s">
        <v>7</v>
      </c>
      <c r="M296" s="10">
        <v>0</v>
      </c>
      <c r="N296" s="19">
        <v>305</v>
      </c>
      <c r="O296" s="23"/>
      <c r="P296" s="17">
        <f t="shared" si="14"/>
        <v>366</v>
      </c>
      <c r="Q296" s="18">
        <f t="shared" si="15"/>
        <v>0</v>
      </c>
    </row>
    <row r="297" spans="2:17" s="1" customFormat="1" ht="15.75" customHeight="1">
      <c r="B297" s="14" t="s">
        <v>523</v>
      </c>
      <c r="C297" s="34" t="s">
        <v>365</v>
      </c>
      <c r="D297" s="25"/>
      <c r="E297" s="20"/>
      <c r="F297" s="34" t="s">
        <v>91</v>
      </c>
      <c r="G297" s="9" t="s">
        <v>84</v>
      </c>
      <c r="H297" s="11">
        <v>2016</v>
      </c>
      <c r="I297" s="11" t="s">
        <v>5</v>
      </c>
      <c r="J297" s="12" t="s">
        <v>100</v>
      </c>
      <c r="K297" s="16" t="s">
        <v>6</v>
      </c>
      <c r="L297" s="16" t="s">
        <v>7</v>
      </c>
      <c r="M297" s="10">
        <v>0</v>
      </c>
      <c r="N297" s="19">
        <v>305</v>
      </c>
      <c r="O297" s="23"/>
      <c r="P297" s="17">
        <f t="shared" si="14"/>
        <v>366</v>
      </c>
      <c r="Q297" s="18">
        <f t="shared" si="15"/>
        <v>0</v>
      </c>
    </row>
    <row r="298" spans="2:17" s="1" customFormat="1" ht="15.75" customHeight="1">
      <c r="B298" s="14" t="s">
        <v>523</v>
      </c>
      <c r="C298" s="34" t="s">
        <v>365</v>
      </c>
      <c r="D298" s="25"/>
      <c r="E298" s="20"/>
      <c r="F298" s="34" t="s">
        <v>91</v>
      </c>
      <c r="G298" s="9" t="s">
        <v>84</v>
      </c>
      <c r="H298" s="11">
        <v>2018</v>
      </c>
      <c r="I298" s="11" t="s">
        <v>5</v>
      </c>
      <c r="J298" s="12" t="s">
        <v>100</v>
      </c>
      <c r="K298" s="16" t="s">
        <v>6</v>
      </c>
      <c r="L298" s="16" t="s">
        <v>7</v>
      </c>
      <c r="M298" s="10">
        <v>0</v>
      </c>
      <c r="N298" s="19">
        <v>305</v>
      </c>
      <c r="O298" s="23"/>
      <c r="P298" s="17">
        <f t="shared" si="14"/>
        <v>366</v>
      </c>
      <c r="Q298" s="18">
        <f t="shared" si="15"/>
        <v>0</v>
      </c>
    </row>
    <row r="299" spans="2:17" s="1" customFormat="1" ht="15.75" customHeight="1">
      <c r="B299" s="14" t="s">
        <v>523</v>
      </c>
      <c r="C299" s="34" t="s">
        <v>365</v>
      </c>
      <c r="D299" s="25"/>
      <c r="E299" s="20"/>
      <c r="F299" s="34" t="s">
        <v>91</v>
      </c>
      <c r="G299" s="9" t="s">
        <v>84</v>
      </c>
      <c r="H299" s="11">
        <v>2018</v>
      </c>
      <c r="I299" s="11" t="s">
        <v>5</v>
      </c>
      <c r="J299" s="12" t="s">
        <v>244</v>
      </c>
      <c r="K299" s="16" t="s">
        <v>6</v>
      </c>
      <c r="L299" s="16" t="s">
        <v>7</v>
      </c>
      <c r="M299" s="10">
        <v>0</v>
      </c>
      <c r="N299" s="19">
        <v>305</v>
      </c>
      <c r="O299" s="23">
        <v>1830</v>
      </c>
      <c r="P299" s="17">
        <f t="shared" si="14"/>
        <v>366</v>
      </c>
      <c r="Q299" s="18">
        <f t="shared" si="15"/>
        <v>2196</v>
      </c>
    </row>
    <row r="300" spans="2:17" s="1" customFormat="1" ht="15.75" customHeight="1">
      <c r="B300" s="14" t="s">
        <v>523</v>
      </c>
      <c r="C300" s="34" t="s">
        <v>366</v>
      </c>
      <c r="D300" s="25"/>
      <c r="E300" s="20"/>
      <c r="F300" s="34" t="s">
        <v>91</v>
      </c>
      <c r="G300" s="9" t="s">
        <v>84</v>
      </c>
      <c r="H300" s="11">
        <v>2015</v>
      </c>
      <c r="I300" s="11" t="s">
        <v>5</v>
      </c>
      <c r="J300" s="12" t="s">
        <v>100</v>
      </c>
      <c r="K300" s="16" t="s">
        <v>6</v>
      </c>
      <c r="L300" s="16" t="s">
        <v>7</v>
      </c>
      <c r="M300" s="10">
        <v>0</v>
      </c>
      <c r="N300" s="19">
        <v>275</v>
      </c>
      <c r="O300" s="23"/>
      <c r="P300" s="17">
        <f t="shared" si="14"/>
        <v>330</v>
      </c>
      <c r="Q300" s="18">
        <f t="shared" si="15"/>
        <v>0</v>
      </c>
    </row>
    <row r="301" spans="2:17" s="1" customFormat="1" ht="15.75" customHeight="1">
      <c r="B301" s="14" t="s">
        <v>523</v>
      </c>
      <c r="C301" s="34" t="s">
        <v>366</v>
      </c>
      <c r="D301" s="25"/>
      <c r="E301" s="20"/>
      <c r="F301" s="34" t="s">
        <v>91</v>
      </c>
      <c r="G301" s="9" t="s">
        <v>84</v>
      </c>
      <c r="H301" s="11">
        <v>2017</v>
      </c>
      <c r="I301" s="11" t="s">
        <v>5</v>
      </c>
      <c r="J301" s="12" t="s">
        <v>100</v>
      </c>
      <c r="K301" s="16" t="s">
        <v>6</v>
      </c>
      <c r="L301" s="16" t="s">
        <v>7</v>
      </c>
      <c r="M301" s="10">
        <v>0</v>
      </c>
      <c r="N301" s="19">
        <v>275</v>
      </c>
      <c r="O301" s="23"/>
      <c r="P301" s="17">
        <f t="shared" si="14"/>
        <v>330</v>
      </c>
      <c r="Q301" s="18">
        <f t="shared" si="15"/>
        <v>0</v>
      </c>
    </row>
    <row r="302" spans="2:17" s="1" customFormat="1" ht="15.75" customHeight="1">
      <c r="B302" s="14" t="s">
        <v>523</v>
      </c>
      <c r="C302" s="34" t="s">
        <v>367</v>
      </c>
      <c r="D302" s="26"/>
      <c r="E302" s="21"/>
      <c r="F302" s="34" t="s">
        <v>91</v>
      </c>
      <c r="G302" s="9" t="s">
        <v>84</v>
      </c>
      <c r="H302" s="11">
        <v>2014</v>
      </c>
      <c r="I302" s="11" t="s">
        <v>5</v>
      </c>
      <c r="J302" s="12" t="s">
        <v>100</v>
      </c>
      <c r="K302" s="16" t="s">
        <v>6</v>
      </c>
      <c r="L302" s="16" t="s">
        <v>7</v>
      </c>
      <c r="M302" s="10">
        <v>0</v>
      </c>
      <c r="N302" s="19">
        <v>300</v>
      </c>
      <c r="O302" s="23"/>
      <c r="P302" s="17">
        <f t="shared" si="14"/>
        <v>360</v>
      </c>
      <c r="Q302" s="18">
        <f t="shared" si="15"/>
        <v>0</v>
      </c>
    </row>
    <row r="303" spans="2:17" s="1" customFormat="1" ht="15.75" customHeight="1">
      <c r="B303" s="14" t="s">
        <v>523</v>
      </c>
      <c r="C303" s="34" t="s">
        <v>367</v>
      </c>
      <c r="D303" s="26"/>
      <c r="E303" s="21"/>
      <c r="F303" s="34" t="s">
        <v>91</v>
      </c>
      <c r="G303" s="9" t="s">
        <v>84</v>
      </c>
      <c r="H303" s="11">
        <v>2016</v>
      </c>
      <c r="I303" s="13" t="s">
        <v>12</v>
      </c>
      <c r="J303" s="12" t="s">
        <v>15</v>
      </c>
      <c r="K303" s="16" t="s">
        <v>6</v>
      </c>
      <c r="L303" s="16" t="s">
        <v>7</v>
      </c>
      <c r="M303" s="10">
        <v>0</v>
      </c>
      <c r="N303" s="19">
        <v>650</v>
      </c>
      <c r="O303" s="23">
        <v>650</v>
      </c>
      <c r="P303" s="17">
        <f t="shared" si="14"/>
        <v>780</v>
      </c>
      <c r="Q303" s="18">
        <f t="shared" si="15"/>
        <v>780</v>
      </c>
    </row>
    <row r="304" spans="2:17" s="1" customFormat="1" ht="15.75" customHeight="1">
      <c r="B304" s="14" t="s">
        <v>523</v>
      </c>
      <c r="C304" s="34" t="s">
        <v>367</v>
      </c>
      <c r="D304" s="25"/>
      <c r="E304" s="20"/>
      <c r="F304" s="34" t="s">
        <v>91</v>
      </c>
      <c r="G304" s="9" t="s">
        <v>84</v>
      </c>
      <c r="H304" s="11">
        <v>2016</v>
      </c>
      <c r="I304" s="11" t="s">
        <v>5</v>
      </c>
      <c r="J304" s="12" t="s">
        <v>100</v>
      </c>
      <c r="K304" s="16" t="s">
        <v>6</v>
      </c>
      <c r="L304" s="16" t="s">
        <v>7</v>
      </c>
      <c r="M304" s="10">
        <v>0</v>
      </c>
      <c r="N304" s="19">
        <v>300</v>
      </c>
      <c r="O304" s="23"/>
      <c r="P304" s="17">
        <f t="shared" si="14"/>
        <v>360</v>
      </c>
      <c r="Q304" s="18">
        <f t="shared" si="15"/>
        <v>0</v>
      </c>
    </row>
    <row r="305" spans="2:17" s="1" customFormat="1" ht="15.75" customHeight="1">
      <c r="B305" s="14" t="s">
        <v>523</v>
      </c>
      <c r="C305" s="34" t="s">
        <v>367</v>
      </c>
      <c r="D305" s="25"/>
      <c r="E305" s="20"/>
      <c r="F305" s="34" t="s">
        <v>91</v>
      </c>
      <c r="G305" s="9" t="s">
        <v>84</v>
      </c>
      <c r="H305" s="11">
        <v>2017</v>
      </c>
      <c r="I305" s="11" t="s">
        <v>12</v>
      </c>
      <c r="J305" s="12" t="s">
        <v>245</v>
      </c>
      <c r="K305" s="16" t="s">
        <v>6</v>
      </c>
      <c r="L305" s="16" t="s">
        <v>7</v>
      </c>
      <c r="M305" s="10">
        <v>0</v>
      </c>
      <c r="N305" s="19">
        <v>600</v>
      </c>
      <c r="O305" s="23">
        <v>600</v>
      </c>
      <c r="P305" s="17">
        <f t="shared" si="14"/>
        <v>720</v>
      </c>
      <c r="Q305" s="18">
        <f t="shared" si="15"/>
        <v>720</v>
      </c>
    </row>
    <row r="306" spans="2:17" s="1" customFormat="1" ht="15.75" customHeight="1">
      <c r="B306" s="14" t="s">
        <v>523</v>
      </c>
      <c r="C306" s="34" t="s">
        <v>367</v>
      </c>
      <c r="D306" s="26"/>
      <c r="E306" s="21"/>
      <c r="F306" s="34" t="s">
        <v>91</v>
      </c>
      <c r="G306" s="9" t="s">
        <v>84</v>
      </c>
      <c r="H306" s="11">
        <v>2017</v>
      </c>
      <c r="I306" s="13" t="s">
        <v>12</v>
      </c>
      <c r="J306" s="12" t="s">
        <v>15</v>
      </c>
      <c r="K306" s="16" t="s">
        <v>6</v>
      </c>
      <c r="L306" s="16" t="s">
        <v>7</v>
      </c>
      <c r="M306" s="10">
        <v>0</v>
      </c>
      <c r="N306" s="19">
        <v>625</v>
      </c>
      <c r="O306" s="23">
        <v>650</v>
      </c>
      <c r="P306" s="17">
        <f t="shared" si="14"/>
        <v>750</v>
      </c>
      <c r="Q306" s="18">
        <f t="shared" si="15"/>
        <v>780</v>
      </c>
    </row>
    <row r="307" spans="2:17" s="1" customFormat="1" ht="15.75" customHeight="1">
      <c r="B307" s="14" t="s">
        <v>523</v>
      </c>
      <c r="C307" s="34" t="s">
        <v>367</v>
      </c>
      <c r="D307" s="25"/>
      <c r="E307" s="20"/>
      <c r="F307" s="34" t="s">
        <v>91</v>
      </c>
      <c r="G307" s="9" t="s">
        <v>84</v>
      </c>
      <c r="H307" s="11">
        <v>2017</v>
      </c>
      <c r="I307" s="11" t="s">
        <v>5</v>
      </c>
      <c r="J307" s="12" t="s">
        <v>100</v>
      </c>
      <c r="K307" s="16" t="s">
        <v>6</v>
      </c>
      <c r="L307" s="16" t="s">
        <v>7</v>
      </c>
      <c r="M307" s="10">
        <v>0</v>
      </c>
      <c r="N307" s="19">
        <v>300</v>
      </c>
      <c r="O307" s="23"/>
      <c r="P307" s="17">
        <f t="shared" si="14"/>
        <v>360</v>
      </c>
      <c r="Q307" s="18">
        <f t="shared" si="15"/>
        <v>0</v>
      </c>
    </row>
    <row r="308" spans="2:17" s="1" customFormat="1" ht="15.75" customHeight="1">
      <c r="B308" s="14" t="s">
        <v>523</v>
      </c>
      <c r="C308" s="34" t="s">
        <v>367</v>
      </c>
      <c r="D308" s="25"/>
      <c r="E308" s="20"/>
      <c r="F308" s="34" t="s">
        <v>91</v>
      </c>
      <c r="G308" s="9" t="s">
        <v>84</v>
      </c>
      <c r="H308" s="11">
        <v>2018</v>
      </c>
      <c r="I308" s="11" t="s">
        <v>12</v>
      </c>
      <c r="J308" s="12" t="s">
        <v>245</v>
      </c>
      <c r="K308" s="16" t="s">
        <v>6</v>
      </c>
      <c r="L308" s="16" t="s">
        <v>7</v>
      </c>
      <c r="M308" s="10">
        <v>0</v>
      </c>
      <c r="N308" s="19">
        <v>600</v>
      </c>
      <c r="O308" s="23">
        <v>600</v>
      </c>
      <c r="P308" s="17">
        <f t="shared" si="14"/>
        <v>720</v>
      </c>
      <c r="Q308" s="18">
        <f t="shared" si="15"/>
        <v>720</v>
      </c>
    </row>
    <row r="309" spans="2:17" s="1" customFormat="1" ht="15.75" customHeight="1">
      <c r="B309" s="14" t="s">
        <v>523</v>
      </c>
      <c r="C309" s="34" t="s">
        <v>367</v>
      </c>
      <c r="D309" s="26"/>
      <c r="E309" s="21"/>
      <c r="F309" s="34" t="s">
        <v>91</v>
      </c>
      <c r="G309" s="9" t="s">
        <v>84</v>
      </c>
      <c r="H309" s="11">
        <v>2018</v>
      </c>
      <c r="I309" s="13" t="s">
        <v>12</v>
      </c>
      <c r="J309" s="12" t="s">
        <v>15</v>
      </c>
      <c r="K309" s="16" t="s">
        <v>6</v>
      </c>
      <c r="L309" s="16" t="s">
        <v>7</v>
      </c>
      <c r="M309" s="10">
        <v>0</v>
      </c>
      <c r="N309" s="19">
        <v>650</v>
      </c>
      <c r="O309" s="23">
        <v>650</v>
      </c>
      <c r="P309" s="17">
        <f t="shared" si="14"/>
        <v>780</v>
      </c>
      <c r="Q309" s="18">
        <f t="shared" si="15"/>
        <v>780</v>
      </c>
    </row>
    <row r="310" spans="2:17" s="1" customFormat="1" ht="15.75" customHeight="1">
      <c r="B310" s="14" t="s">
        <v>523</v>
      </c>
      <c r="C310" s="34" t="s">
        <v>367</v>
      </c>
      <c r="D310" s="25"/>
      <c r="E310" s="20"/>
      <c r="F310" s="34" t="s">
        <v>91</v>
      </c>
      <c r="G310" s="9" t="s">
        <v>84</v>
      </c>
      <c r="H310" s="11">
        <v>2018</v>
      </c>
      <c r="I310" s="11" t="s">
        <v>5</v>
      </c>
      <c r="J310" s="12" t="s">
        <v>244</v>
      </c>
      <c r="K310" s="16" t="s">
        <v>6</v>
      </c>
      <c r="L310" s="16" t="s">
        <v>7</v>
      </c>
      <c r="M310" s="10">
        <v>0</v>
      </c>
      <c r="N310" s="19">
        <v>300</v>
      </c>
      <c r="O310" s="23">
        <v>1800</v>
      </c>
      <c r="P310" s="17">
        <f t="shared" si="14"/>
        <v>360</v>
      </c>
      <c r="Q310" s="18">
        <f t="shared" si="15"/>
        <v>2160</v>
      </c>
    </row>
    <row r="311" spans="2:17" s="1" customFormat="1" ht="15.75" customHeight="1">
      <c r="B311" s="14" t="s">
        <v>523</v>
      </c>
      <c r="C311" s="34" t="s">
        <v>368</v>
      </c>
      <c r="D311" s="25"/>
      <c r="E311" s="20"/>
      <c r="F311" s="34" t="s">
        <v>91</v>
      </c>
      <c r="G311" s="9" t="s">
        <v>84</v>
      </c>
      <c r="H311" s="11">
        <v>2013</v>
      </c>
      <c r="I311" s="11" t="s">
        <v>5</v>
      </c>
      <c r="J311" s="12" t="s">
        <v>100</v>
      </c>
      <c r="K311" s="16" t="s">
        <v>6</v>
      </c>
      <c r="L311" s="16" t="s">
        <v>7</v>
      </c>
      <c r="M311" s="10">
        <v>0</v>
      </c>
      <c r="N311" s="19">
        <v>150</v>
      </c>
      <c r="O311" s="23"/>
      <c r="P311" s="17">
        <f t="shared" si="14"/>
        <v>180</v>
      </c>
      <c r="Q311" s="18">
        <f t="shared" si="15"/>
        <v>0</v>
      </c>
    </row>
    <row r="312" spans="2:17" s="1" customFormat="1" ht="15.75" customHeight="1">
      <c r="B312" s="14" t="s">
        <v>523</v>
      </c>
      <c r="C312" s="34" t="s">
        <v>368</v>
      </c>
      <c r="D312" s="26"/>
      <c r="E312" s="21"/>
      <c r="F312" s="34" t="s">
        <v>91</v>
      </c>
      <c r="G312" s="9" t="s">
        <v>84</v>
      </c>
      <c r="H312" s="11">
        <v>2016</v>
      </c>
      <c r="I312" s="11" t="s">
        <v>5</v>
      </c>
      <c r="J312" s="12" t="s">
        <v>100</v>
      </c>
      <c r="K312" s="16" t="s">
        <v>6</v>
      </c>
      <c r="L312" s="16" t="s">
        <v>7</v>
      </c>
      <c r="M312" s="10">
        <v>0</v>
      </c>
      <c r="N312" s="19">
        <v>200</v>
      </c>
      <c r="O312" s="23"/>
      <c r="P312" s="17">
        <f t="shared" si="14"/>
        <v>240</v>
      </c>
      <c r="Q312" s="18">
        <f t="shared" si="15"/>
        <v>0</v>
      </c>
    </row>
    <row r="313" spans="2:17" s="1" customFormat="1" ht="15.75" customHeight="1">
      <c r="B313" s="14" t="s">
        <v>523</v>
      </c>
      <c r="C313" s="34" t="s">
        <v>368</v>
      </c>
      <c r="D313" s="26"/>
      <c r="E313" s="21"/>
      <c r="F313" s="34" t="s">
        <v>91</v>
      </c>
      <c r="G313" s="9" t="s">
        <v>84</v>
      </c>
      <c r="H313" s="11">
        <v>2017</v>
      </c>
      <c r="I313" s="11" t="s">
        <v>5</v>
      </c>
      <c r="J313" s="12" t="s">
        <v>100</v>
      </c>
      <c r="K313" s="16" t="s">
        <v>6</v>
      </c>
      <c r="L313" s="16" t="s">
        <v>7</v>
      </c>
      <c r="M313" s="10">
        <v>0</v>
      </c>
      <c r="N313" s="19">
        <v>200</v>
      </c>
      <c r="O313" s="23"/>
      <c r="P313" s="17">
        <f t="shared" si="14"/>
        <v>240</v>
      </c>
      <c r="Q313" s="18">
        <f t="shared" si="15"/>
        <v>0</v>
      </c>
    </row>
    <row r="314" spans="2:17" s="1" customFormat="1" ht="15.75" customHeight="1">
      <c r="B314" s="14" t="s">
        <v>523</v>
      </c>
      <c r="C314" s="34" t="s">
        <v>368</v>
      </c>
      <c r="D314" s="26"/>
      <c r="E314" s="21"/>
      <c r="F314" s="34" t="s">
        <v>91</v>
      </c>
      <c r="G314" s="9" t="s">
        <v>84</v>
      </c>
      <c r="H314" s="11">
        <v>2018</v>
      </c>
      <c r="I314" s="11" t="s">
        <v>5</v>
      </c>
      <c r="J314" s="12" t="s">
        <v>100</v>
      </c>
      <c r="K314" s="16" t="s">
        <v>6</v>
      </c>
      <c r="L314" s="16" t="s">
        <v>7</v>
      </c>
      <c r="M314" s="10">
        <v>0</v>
      </c>
      <c r="N314" s="19">
        <v>150</v>
      </c>
      <c r="O314" s="23"/>
      <c r="P314" s="17">
        <f t="shared" si="14"/>
        <v>180</v>
      </c>
      <c r="Q314" s="18">
        <f t="shared" si="15"/>
        <v>0</v>
      </c>
    </row>
    <row r="315" spans="2:17" s="1" customFormat="1" ht="15.75" customHeight="1">
      <c r="B315" s="14" t="s">
        <v>523</v>
      </c>
      <c r="C315" s="34" t="s">
        <v>368</v>
      </c>
      <c r="D315" s="25"/>
      <c r="E315" s="20"/>
      <c r="F315" s="34" t="s">
        <v>91</v>
      </c>
      <c r="G315" s="9" t="s">
        <v>84</v>
      </c>
      <c r="H315" s="11">
        <v>2018</v>
      </c>
      <c r="I315" s="11" t="s">
        <v>5</v>
      </c>
      <c r="J315" s="12" t="s">
        <v>100</v>
      </c>
      <c r="K315" s="16" t="s">
        <v>6</v>
      </c>
      <c r="L315" s="16" t="s">
        <v>7</v>
      </c>
      <c r="M315" s="10">
        <v>0</v>
      </c>
      <c r="N315" s="19">
        <v>150</v>
      </c>
      <c r="O315" s="23"/>
      <c r="P315" s="17">
        <f t="shared" si="14"/>
        <v>180</v>
      </c>
      <c r="Q315" s="18">
        <f t="shared" si="15"/>
        <v>0</v>
      </c>
    </row>
    <row r="316" spans="2:17" s="1" customFormat="1" ht="15.75" customHeight="1">
      <c r="B316" s="14" t="s">
        <v>523</v>
      </c>
      <c r="C316" s="34" t="s">
        <v>368</v>
      </c>
      <c r="D316" s="25"/>
      <c r="E316" s="20"/>
      <c r="F316" s="34" t="s">
        <v>91</v>
      </c>
      <c r="G316" s="9" t="s">
        <v>84</v>
      </c>
      <c r="H316" s="11">
        <v>2019</v>
      </c>
      <c r="I316" s="11" t="s">
        <v>5</v>
      </c>
      <c r="J316" s="12" t="s">
        <v>100</v>
      </c>
      <c r="K316" s="16" t="s">
        <v>6</v>
      </c>
      <c r="L316" s="16" t="s">
        <v>7</v>
      </c>
      <c r="M316" s="10">
        <v>0</v>
      </c>
      <c r="N316" s="19">
        <v>150</v>
      </c>
      <c r="O316" s="23"/>
      <c r="P316" s="17">
        <f t="shared" si="14"/>
        <v>180</v>
      </c>
      <c r="Q316" s="18">
        <f t="shared" si="15"/>
        <v>0</v>
      </c>
    </row>
    <row r="317" spans="2:17" s="1" customFormat="1" ht="15.75" customHeight="1">
      <c r="B317" s="14" t="s">
        <v>523</v>
      </c>
      <c r="C317" s="34" t="s">
        <v>368</v>
      </c>
      <c r="D317" s="25"/>
      <c r="E317" s="20"/>
      <c r="F317" s="34" t="s">
        <v>91</v>
      </c>
      <c r="G317" s="9" t="s">
        <v>84</v>
      </c>
      <c r="H317" s="11">
        <v>2020</v>
      </c>
      <c r="I317" s="11" t="s">
        <v>5</v>
      </c>
      <c r="J317" s="12" t="s">
        <v>244</v>
      </c>
      <c r="K317" s="16" t="s">
        <v>6</v>
      </c>
      <c r="L317" s="16" t="s">
        <v>7</v>
      </c>
      <c r="M317" s="10">
        <v>0</v>
      </c>
      <c r="N317" s="19">
        <v>150</v>
      </c>
      <c r="O317" s="23">
        <v>900</v>
      </c>
      <c r="P317" s="17">
        <f t="shared" si="14"/>
        <v>180</v>
      </c>
      <c r="Q317" s="18">
        <f t="shared" si="15"/>
        <v>1080</v>
      </c>
    </row>
    <row r="318" spans="2:17" s="1" customFormat="1" ht="15.75" customHeight="1">
      <c r="B318" s="14" t="s">
        <v>523</v>
      </c>
      <c r="C318" s="34" t="s">
        <v>368</v>
      </c>
      <c r="D318" s="25"/>
      <c r="E318" s="20"/>
      <c r="F318" s="34" t="s">
        <v>91</v>
      </c>
      <c r="G318" s="9" t="s">
        <v>84</v>
      </c>
      <c r="H318" s="11">
        <v>2021</v>
      </c>
      <c r="I318" s="11" t="s">
        <v>5</v>
      </c>
      <c r="J318" s="12" t="s">
        <v>100</v>
      </c>
      <c r="K318" s="16" t="s">
        <v>6</v>
      </c>
      <c r="L318" s="16" t="s">
        <v>7</v>
      </c>
      <c r="M318" s="10">
        <v>0</v>
      </c>
      <c r="N318" s="19">
        <v>150</v>
      </c>
      <c r="O318" s="23"/>
      <c r="P318" s="17">
        <f t="shared" si="14"/>
        <v>180</v>
      </c>
      <c r="Q318" s="18">
        <f t="shared" si="15"/>
        <v>0</v>
      </c>
    </row>
    <row r="319" spans="2:17" s="1" customFormat="1" ht="15.75" customHeight="1">
      <c r="B319" s="14" t="s">
        <v>524</v>
      </c>
      <c r="C319" s="34" t="s">
        <v>369</v>
      </c>
      <c r="D319" s="26"/>
      <c r="E319" s="21"/>
      <c r="F319" s="34" t="s">
        <v>91</v>
      </c>
      <c r="G319" s="9" t="s">
        <v>84</v>
      </c>
      <c r="H319" s="11" t="s">
        <v>95</v>
      </c>
      <c r="I319" s="11" t="s">
        <v>5</v>
      </c>
      <c r="J319" s="12" t="s">
        <v>100</v>
      </c>
      <c r="K319" s="16" t="s">
        <v>6</v>
      </c>
      <c r="L319" s="16" t="s">
        <v>7</v>
      </c>
      <c r="M319" s="10">
        <v>1</v>
      </c>
      <c r="N319" s="19">
        <v>40</v>
      </c>
      <c r="O319" s="23"/>
      <c r="P319" s="17">
        <f t="shared" si="14"/>
        <v>48</v>
      </c>
      <c r="Q319" s="18">
        <f t="shared" si="15"/>
        <v>0</v>
      </c>
    </row>
    <row r="320" spans="2:17" s="1" customFormat="1" ht="15.75" customHeight="1">
      <c r="B320" s="14" t="s">
        <v>259</v>
      </c>
      <c r="C320" s="34" t="s">
        <v>260</v>
      </c>
      <c r="D320" s="26"/>
      <c r="E320" s="21"/>
      <c r="F320" s="34" t="s">
        <v>91</v>
      </c>
      <c r="G320" s="9" t="s">
        <v>84</v>
      </c>
      <c r="H320" s="11">
        <v>2012</v>
      </c>
      <c r="I320" s="11" t="s">
        <v>5</v>
      </c>
      <c r="J320" s="12" t="s">
        <v>15</v>
      </c>
      <c r="K320" s="16" t="s">
        <v>6</v>
      </c>
      <c r="L320" s="16" t="s">
        <v>7</v>
      </c>
      <c r="M320" s="10">
        <v>0</v>
      </c>
      <c r="N320" s="19">
        <v>800</v>
      </c>
      <c r="O320" s="23">
        <v>800</v>
      </c>
      <c r="P320" s="17">
        <f t="shared" si="14"/>
        <v>960</v>
      </c>
      <c r="Q320" s="18">
        <f t="shared" si="15"/>
        <v>960</v>
      </c>
    </row>
    <row r="321" spans="2:17" s="1" customFormat="1" ht="15.75" customHeight="1">
      <c r="B321" s="14" t="s">
        <v>259</v>
      </c>
      <c r="C321" s="34" t="s">
        <v>260</v>
      </c>
      <c r="D321" s="26"/>
      <c r="E321" s="21"/>
      <c r="F321" s="34" t="s">
        <v>91</v>
      </c>
      <c r="G321" s="9" t="s">
        <v>84</v>
      </c>
      <c r="H321" s="11">
        <v>2013</v>
      </c>
      <c r="I321" s="11" t="s">
        <v>5</v>
      </c>
      <c r="J321" s="12" t="s">
        <v>15</v>
      </c>
      <c r="K321" s="16" t="s">
        <v>6</v>
      </c>
      <c r="L321" s="16" t="s">
        <v>7</v>
      </c>
      <c r="M321" s="10">
        <v>0</v>
      </c>
      <c r="N321" s="19">
        <v>960</v>
      </c>
      <c r="O321" s="23">
        <v>960</v>
      </c>
      <c r="P321" s="17">
        <f t="shared" si="14"/>
        <v>1152</v>
      </c>
      <c r="Q321" s="18">
        <f t="shared" si="15"/>
        <v>1152</v>
      </c>
    </row>
    <row r="322" spans="2:17" s="1" customFormat="1" ht="15.75" customHeight="1">
      <c r="B322" s="14" t="s">
        <v>525</v>
      </c>
      <c r="C322" s="34" t="s">
        <v>370</v>
      </c>
      <c r="D322" s="25"/>
      <c r="E322" s="20"/>
      <c r="F322" s="34" t="s">
        <v>91</v>
      </c>
      <c r="G322" s="9" t="s">
        <v>84</v>
      </c>
      <c r="H322" s="11" t="s">
        <v>95</v>
      </c>
      <c r="I322" s="11" t="s">
        <v>5</v>
      </c>
      <c r="J322" s="12" t="s">
        <v>100</v>
      </c>
      <c r="K322" s="16" t="s">
        <v>25</v>
      </c>
      <c r="L322" s="16" t="s">
        <v>7</v>
      </c>
      <c r="M322" s="10">
        <v>0</v>
      </c>
      <c r="N322" s="19">
        <v>440</v>
      </c>
      <c r="O322" s="23"/>
      <c r="P322" s="17">
        <f t="shared" si="14"/>
        <v>528</v>
      </c>
      <c r="Q322" s="18">
        <f t="shared" si="15"/>
        <v>0</v>
      </c>
    </row>
    <row r="323" spans="2:17" s="1" customFormat="1" ht="15.75" customHeight="1">
      <c r="B323" s="14" t="s">
        <v>525</v>
      </c>
      <c r="C323" s="34" t="s">
        <v>370</v>
      </c>
      <c r="D323" s="25"/>
      <c r="E323" s="20"/>
      <c r="F323" s="34" t="s">
        <v>91</v>
      </c>
      <c r="G323" s="9" t="s">
        <v>84</v>
      </c>
      <c r="H323" s="11" t="s">
        <v>95</v>
      </c>
      <c r="I323" s="11" t="s">
        <v>5</v>
      </c>
      <c r="J323" s="12" t="s">
        <v>100</v>
      </c>
      <c r="K323" s="16" t="s">
        <v>6</v>
      </c>
      <c r="L323" s="16" t="s">
        <v>7</v>
      </c>
      <c r="M323" s="10">
        <v>0</v>
      </c>
      <c r="N323" s="19">
        <v>470</v>
      </c>
      <c r="O323" s="23"/>
      <c r="P323" s="17">
        <f t="shared" si="14"/>
        <v>564</v>
      </c>
      <c r="Q323" s="18">
        <f t="shared" si="15"/>
        <v>0</v>
      </c>
    </row>
    <row r="324" spans="2:17" s="1" customFormat="1" ht="15.75" customHeight="1">
      <c r="B324" s="14" t="s">
        <v>526</v>
      </c>
      <c r="C324" s="34" t="s">
        <v>371</v>
      </c>
      <c r="D324" s="26"/>
      <c r="E324" s="21"/>
      <c r="F324" s="34" t="s">
        <v>91</v>
      </c>
      <c r="G324" s="9" t="s">
        <v>84</v>
      </c>
      <c r="H324" s="11">
        <v>2018</v>
      </c>
      <c r="I324" s="11" t="s">
        <v>5</v>
      </c>
      <c r="J324" s="12" t="s">
        <v>100</v>
      </c>
      <c r="K324" s="16" t="s">
        <v>6</v>
      </c>
      <c r="L324" s="16" t="s">
        <v>7</v>
      </c>
      <c r="M324" s="10">
        <v>1</v>
      </c>
      <c r="N324" s="19">
        <v>50</v>
      </c>
      <c r="O324" s="23"/>
      <c r="P324" s="17">
        <f t="shared" si="14"/>
        <v>60</v>
      </c>
      <c r="Q324" s="18">
        <f t="shared" si="15"/>
        <v>0</v>
      </c>
    </row>
    <row r="325" spans="2:17" s="1" customFormat="1" ht="15.75" customHeight="1">
      <c r="B325" s="14" t="s">
        <v>527</v>
      </c>
      <c r="C325" s="34" t="s">
        <v>372</v>
      </c>
      <c r="D325" s="26"/>
      <c r="E325" s="21"/>
      <c r="F325" s="34" t="s">
        <v>93</v>
      </c>
      <c r="G325" s="9" t="s">
        <v>109</v>
      </c>
      <c r="H325" s="11">
        <v>2021</v>
      </c>
      <c r="I325" s="13" t="s">
        <v>110</v>
      </c>
      <c r="J325" s="12" t="s">
        <v>15</v>
      </c>
      <c r="K325" s="16" t="s">
        <v>6</v>
      </c>
      <c r="L325" s="16" t="s">
        <v>7</v>
      </c>
      <c r="M325" s="10">
        <v>0</v>
      </c>
      <c r="N325" s="19">
        <v>300</v>
      </c>
      <c r="O325" s="23">
        <v>300</v>
      </c>
      <c r="P325" s="17">
        <f t="shared" si="14"/>
        <v>360</v>
      </c>
      <c r="Q325" s="18">
        <f t="shared" si="15"/>
        <v>360</v>
      </c>
    </row>
    <row r="326" spans="2:17" s="1" customFormat="1" ht="15.75" customHeight="1">
      <c r="B326" s="14" t="s">
        <v>528</v>
      </c>
      <c r="C326" s="34" t="s">
        <v>373</v>
      </c>
      <c r="D326" s="26"/>
      <c r="E326" s="21"/>
      <c r="F326" s="34" t="s">
        <v>93</v>
      </c>
      <c r="G326" s="9" t="s">
        <v>151</v>
      </c>
      <c r="H326" s="11">
        <v>1947</v>
      </c>
      <c r="I326" s="11" t="s">
        <v>5</v>
      </c>
      <c r="J326" s="12" t="s">
        <v>100</v>
      </c>
      <c r="K326" s="16" t="s">
        <v>6</v>
      </c>
      <c r="L326" s="16" t="s">
        <v>7</v>
      </c>
      <c r="M326" s="10">
        <v>1</v>
      </c>
      <c r="N326" s="19">
        <v>80</v>
      </c>
      <c r="O326" s="23"/>
      <c r="P326" s="17">
        <f t="shared" ref="P326:P389" si="16">N326*1.2</f>
        <v>96</v>
      </c>
      <c r="Q326" s="18">
        <f t="shared" ref="Q326:Q389" si="17">O326*1.2</f>
        <v>0</v>
      </c>
    </row>
    <row r="327" spans="2:17" s="1" customFormat="1" ht="15.75" customHeight="1">
      <c r="B327" s="14" t="s">
        <v>76</v>
      </c>
      <c r="C327" s="34"/>
      <c r="D327" s="26"/>
      <c r="E327" s="21"/>
      <c r="F327" s="34" t="s">
        <v>90</v>
      </c>
      <c r="G327" s="9" t="s">
        <v>77</v>
      </c>
      <c r="H327" s="11">
        <v>1993</v>
      </c>
      <c r="I327" s="11" t="s">
        <v>5</v>
      </c>
      <c r="J327" s="12" t="s">
        <v>100</v>
      </c>
      <c r="K327" s="16" t="s">
        <v>6</v>
      </c>
      <c r="L327" s="16" t="s">
        <v>24</v>
      </c>
      <c r="M327" s="10">
        <v>2</v>
      </c>
      <c r="N327" s="19">
        <v>80</v>
      </c>
      <c r="O327" s="23"/>
      <c r="P327" s="17">
        <f t="shared" si="16"/>
        <v>96</v>
      </c>
      <c r="Q327" s="18">
        <f t="shared" si="17"/>
        <v>0</v>
      </c>
    </row>
    <row r="328" spans="2:17" s="1" customFormat="1" ht="15.75" customHeight="1">
      <c r="B328" s="14" t="s">
        <v>76</v>
      </c>
      <c r="C328" s="34"/>
      <c r="D328" s="26"/>
      <c r="E328" s="21"/>
      <c r="F328" s="34" t="s">
        <v>90</v>
      </c>
      <c r="G328" s="9" t="s">
        <v>77</v>
      </c>
      <c r="H328" s="11">
        <v>2000</v>
      </c>
      <c r="I328" s="11" t="s">
        <v>5</v>
      </c>
      <c r="J328" s="12" t="s">
        <v>100</v>
      </c>
      <c r="K328" s="16" t="s">
        <v>6</v>
      </c>
      <c r="L328" s="16" t="s">
        <v>7</v>
      </c>
      <c r="M328" s="10">
        <v>1</v>
      </c>
      <c r="N328" s="19">
        <v>95</v>
      </c>
      <c r="O328" s="23"/>
      <c r="P328" s="17">
        <f t="shared" si="16"/>
        <v>114</v>
      </c>
      <c r="Q328" s="18">
        <f t="shared" si="17"/>
        <v>0</v>
      </c>
    </row>
    <row r="329" spans="2:17" s="1" customFormat="1" ht="15.75" customHeight="1">
      <c r="B329" s="14" t="s">
        <v>76</v>
      </c>
      <c r="C329" s="34"/>
      <c r="D329" s="26"/>
      <c r="E329" s="21"/>
      <c r="F329" s="34" t="s">
        <v>90</v>
      </c>
      <c r="G329" s="9" t="s">
        <v>77</v>
      </c>
      <c r="H329" s="11">
        <v>2003</v>
      </c>
      <c r="I329" s="11" t="s">
        <v>5</v>
      </c>
      <c r="J329" s="12" t="s">
        <v>100</v>
      </c>
      <c r="K329" s="16" t="s">
        <v>6</v>
      </c>
      <c r="L329" s="16" t="s">
        <v>7</v>
      </c>
      <c r="M329" s="10">
        <v>1</v>
      </c>
      <c r="N329" s="19">
        <v>95</v>
      </c>
      <c r="O329" s="23"/>
      <c r="P329" s="17">
        <f t="shared" si="16"/>
        <v>114</v>
      </c>
      <c r="Q329" s="18">
        <f t="shared" si="17"/>
        <v>0</v>
      </c>
    </row>
    <row r="330" spans="2:17" s="1" customFormat="1" ht="15.75" customHeight="1">
      <c r="B330" s="14" t="s">
        <v>76</v>
      </c>
      <c r="C330" s="34"/>
      <c r="D330" s="26"/>
      <c r="E330" s="21"/>
      <c r="F330" s="34" t="s">
        <v>90</v>
      </c>
      <c r="G330" s="9" t="s">
        <v>77</v>
      </c>
      <c r="H330" s="11">
        <v>2004</v>
      </c>
      <c r="I330" s="11" t="s">
        <v>5</v>
      </c>
      <c r="J330" s="12" t="s">
        <v>100</v>
      </c>
      <c r="K330" s="16" t="s">
        <v>6</v>
      </c>
      <c r="L330" s="16" t="s">
        <v>7</v>
      </c>
      <c r="M330" s="10">
        <v>1</v>
      </c>
      <c r="N330" s="19">
        <v>70</v>
      </c>
      <c r="O330" s="23"/>
      <c r="P330" s="17">
        <f t="shared" si="16"/>
        <v>84</v>
      </c>
      <c r="Q330" s="18">
        <f t="shared" si="17"/>
        <v>0</v>
      </c>
    </row>
    <row r="331" spans="2:17" s="1" customFormat="1" ht="15.75" customHeight="1">
      <c r="B331" s="14" t="s">
        <v>76</v>
      </c>
      <c r="C331" s="34"/>
      <c r="D331" s="26"/>
      <c r="E331" s="21"/>
      <c r="F331" s="34" t="s">
        <v>90</v>
      </c>
      <c r="G331" s="9" t="s">
        <v>77</v>
      </c>
      <c r="H331" s="11">
        <v>2005</v>
      </c>
      <c r="I331" s="11" t="s">
        <v>5</v>
      </c>
      <c r="J331" s="12" t="s">
        <v>23</v>
      </c>
      <c r="K331" s="16" t="s">
        <v>6</v>
      </c>
      <c r="L331" s="16" t="s">
        <v>7</v>
      </c>
      <c r="M331" s="10">
        <v>0</v>
      </c>
      <c r="N331" s="19">
        <v>120</v>
      </c>
      <c r="O331" s="23">
        <v>720</v>
      </c>
      <c r="P331" s="17">
        <f t="shared" si="16"/>
        <v>144</v>
      </c>
      <c r="Q331" s="18">
        <f t="shared" si="17"/>
        <v>864</v>
      </c>
    </row>
    <row r="332" spans="2:17" s="1" customFormat="1" ht="15.75" customHeight="1">
      <c r="B332" s="14" t="s">
        <v>76</v>
      </c>
      <c r="C332" s="34"/>
      <c r="D332" s="26"/>
      <c r="E332" s="21"/>
      <c r="F332" s="34" t="s">
        <v>90</v>
      </c>
      <c r="G332" s="9" t="s">
        <v>77</v>
      </c>
      <c r="H332" s="11">
        <v>2006</v>
      </c>
      <c r="I332" s="11" t="s">
        <v>5</v>
      </c>
      <c r="J332" s="12" t="s">
        <v>100</v>
      </c>
      <c r="K332" s="16" t="s">
        <v>6</v>
      </c>
      <c r="L332" s="16" t="s">
        <v>7</v>
      </c>
      <c r="M332" s="10">
        <v>3</v>
      </c>
      <c r="N332" s="19">
        <v>87</v>
      </c>
      <c r="O332" s="23"/>
      <c r="P332" s="17">
        <f t="shared" si="16"/>
        <v>104.39999999999999</v>
      </c>
      <c r="Q332" s="18">
        <f t="shared" si="17"/>
        <v>0</v>
      </c>
    </row>
    <row r="333" spans="2:17" s="1" customFormat="1" ht="15.75" customHeight="1">
      <c r="B333" s="14" t="s">
        <v>76</v>
      </c>
      <c r="C333" s="34"/>
      <c r="D333" s="25"/>
      <c r="E333" s="20"/>
      <c r="F333" s="34" t="s">
        <v>90</v>
      </c>
      <c r="G333" s="9" t="s">
        <v>77</v>
      </c>
      <c r="H333" s="11">
        <v>2015</v>
      </c>
      <c r="I333" s="11" t="s">
        <v>5</v>
      </c>
      <c r="J333" s="12" t="s">
        <v>100</v>
      </c>
      <c r="K333" s="16" t="s">
        <v>6</v>
      </c>
      <c r="L333" s="16" t="s">
        <v>7</v>
      </c>
      <c r="M333" s="10">
        <v>0</v>
      </c>
      <c r="N333" s="19">
        <v>65</v>
      </c>
      <c r="O333" s="23"/>
      <c r="P333" s="17">
        <f t="shared" si="16"/>
        <v>78</v>
      </c>
      <c r="Q333" s="18">
        <f t="shared" si="17"/>
        <v>0</v>
      </c>
    </row>
    <row r="334" spans="2:17" s="1" customFormat="1" ht="15.75" customHeight="1">
      <c r="B334" s="14" t="s">
        <v>76</v>
      </c>
      <c r="C334" s="34"/>
      <c r="D334" s="25"/>
      <c r="E334" s="20"/>
      <c r="F334" s="34" t="s">
        <v>90</v>
      </c>
      <c r="G334" s="9" t="s">
        <v>77</v>
      </c>
      <c r="H334" s="11">
        <v>2016</v>
      </c>
      <c r="I334" s="11" t="s">
        <v>5</v>
      </c>
      <c r="J334" s="12" t="s">
        <v>100</v>
      </c>
      <c r="K334" s="16" t="s">
        <v>6</v>
      </c>
      <c r="L334" s="16" t="s">
        <v>7</v>
      </c>
      <c r="M334" s="10">
        <v>0</v>
      </c>
      <c r="N334" s="19">
        <v>65</v>
      </c>
      <c r="O334" s="23"/>
      <c r="P334" s="17">
        <f t="shared" si="16"/>
        <v>78</v>
      </c>
      <c r="Q334" s="18">
        <f t="shared" si="17"/>
        <v>0</v>
      </c>
    </row>
    <row r="335" spans="2:17" s="1" customFormat="1" ht="15.75" customHeight="1">
      <c r="B335" s="14" t="s">
        <v>76</v>
      </c>
      <c r="C335" s="34"/>
      <c r="D335" s="25"/>
      <c r="E335" s="20"/>
      <c r="F335" s="34" t="s">
        <v>90</v>
      </c>
      <c r="G335" s="9" t="s">
        <v>77</v>
      </c>
      <c r="H335" s="11">
        <v>2019</v>
      </c>
      <c r="I335" s="11" t="s">
        <v>5</v>
      </c>
      <c r="J335" s="12" t="s">
        <v>100</v>
      </c>
      <c r="K335" s="16" t="s">
        <v>6</v>
      </c>
      <c r="L335" s="16" t="s">
        <v>7</v>
      </c>
      <c r="M335" s="10">
        <v>0</v>
      </c>
      <c r="N335" s="19">
        <v>55</v>
      </c>
      <c r="O335" s="23"/>
      <c r="P335" s="17">
        <f t="shared" si="16"/>
        <v>66</v>
      </c>
      <c r="Q335" s="18">
        <f t="shared" si="17"/>
        <v>0</v>
      </c>
    </row>
    <row r="336" spans="2:17" s="1" customFormat="1" ht="15.75" customHeight="1">
      <c r="B336" s="14" t="s">
        <v>458</v>
      </c>
      <c r="C336" s="34"/>
      <c r="D336" s="28"/>
      <c r="E336" s="24"/>
      <c r="F336" s="34" t="s">
        <v>90</v>
      </c>
      <c r="G336" s="9" t="s">
        <v>459</v>
      </c>
      <c r="H336" s="11">
        <v>2009</v>
      </c>
      <c r="I336" s="11" t="s">
        <v>5</v>
      </c>
      <c r="J336" s="12" t="s">
        <v>100</v>
      </c>
      <c r="K336" s="16" t="s">
        <v>6</v>
      </c>
      <c r="L336" s="16" t="s">
        <v>7</v>
      </c>
      <c r="M336" s="10">
        <v>2</v>
      </c>
      <c r="N336" s="19">
        <v>45</v>
      </c>
      <c r="O336" s="23"/>
      <c r="P336" s="17">
        <f t="shared" si="16"/>
        <v>54</v>
      </c>
      <c r="Q336" s="18">
        <f t="shared" si="17"/>
        <v>0</v>
      </c>
    </row>
    <row r="337" spans="2:17" s="1" customFormat="1" ht="15.75" customHeight="1">
      <c r="B337" s="14" t="s">
        <v>586</v>
      </c>
      <c r="C337" s="34"/>
      <c r="D337" s="26"/>
      <c r="E337" s="21"/>
      <c r="F337" s="34" t="s">
        <v>90</v>
      </c>
      <c r="G337" s="9" t="s">
        <v>35</v>
      </c>
      <c r="H337" s="11">
        <v>1943</v>
      </c>
      <c r="I337" s="11" t="s">
        <v>5</v>
      </c>
      <c r="J337" s="12" t="s">
        <v>100</v>
      </c>
      <c r="K337" s="16" t="s">
        <v>25</v>
      </c>
      <c r="L337" s="16" t="s">
        <v>9</v>
      </c>
      <c r="M337" s="10">
        <v>1</v>
      </c>
      <c r="N337" s="19">
        <v>140</v>
      </c>
      <c r="O337" s="23"/>
      <c r="P337" s="17">
        <f t="shared" si="16"/>
        <v>168</v>
      </c>
      <c r="Q337" s="18">
        <f t="shared" si="17"/>
        <v>0</v>
      </c>
    </row>
    <row r="338" spans="2:17" s="1" customFormat="1" ht="15.75" customHeight="1">
      <c r="B338" s="14" t="s">
        <v>34</v>
      </c>
      <c r="C338" s="34"/>
      <c r="D338" s="26"/>
      <c r="E338" s="21"/>
      <c r="F338" s="34" t="s">
        <v>90</v>
      </c>
      <c r="G338" s="9" t="s">
        <v>35</v>
      </c>
      <c r="H338" s="11">
        <v>1981</v>
      </c>
      <c r="I338" s="11" t="s">
        <v>5</v>
      </c>
      <c r="J338" s="12" t="s">
        <v>100</v>
      </c>
      <c r="K338" s="16" t="s">
        <v>25</v>
      </c>
      <c r="L338" s="16" t="s">
        <v>24</v>
      </c>
      <c r="M338" s="10">
        <v>1</v>
      </c>
      <c r="N338" s="19">
        <v>25</v>
      </c>
      <c r="O338" s="23"/>
      <c r="P338" s="17">
        <f t="shared" si="16"/>
        <v>30</v>
      </c>
      <c r="Q338" s="18">
        <f t="shared" si="17"/>
        <v>0</v>
      </c>
    </row>
    <row r="339" spans="2:17" s="1" customFormat="1" ht="15.75" customHeight="1">
      <c r="B339" s="14" t="s">
        <v>34</v>
      </c>
      <c r="C339" s="34"/>
      <c r="D339" s="26"/>
      <c r="E339" s="21"/>
      <c r="F339" s="34" t="s">
        <v>90</v>
      </c>
      <c r="G339" s="9" t="s">
        <v>35</v>
      </c>
      <c r="H339" s="11">
        <v>1982</v>
      </c>
      <c r="I339" s="11" t="s">
        <v>5</v>
      </c>
      <c r="J339" s="12" t="s">
        <v>100</v>
      </c>
      <c r="K339" s="16" t="s">
        <v>25</v>
      </c>
      <c r="L339" s="16" t="s">
        <v>9</v>
      </c>
      <c r="M339" s="10">
        <v>0</v>
      </c>
      <c r="N339" s="19">
        <v>40</v>
      </c>
      <c r="O339" s="23"/>
      <c r="P339" s="17">
        <f t="shared" si="16"/>
        <v>48</v>
      </c>
      <c r="Q339" s="18">
        <f t="shared" si="17"/>
        <v>0</v>
      </c>
    </row>
    <row r="340" spans="2:17" s="1" customFormat="1" ht="15.75" customHeight="1">
      <c r="B340" s="14" t="s">
        <v>34</v>
      </c>
      <c r="C340" s="34"/>
      <c r="D340" s="26"/>
      <c r="E340" s="21"/>
      <c r="F340" s="34" t="s">
        <v>90</v>
      </c>
      <c r="G340" s="9" t="s">
        <v>35</v>
      </c>
      <c r="H340" s="11">
        <v>1989</v>
      </c>
      <c r="I340" s="11" t="s">
        <v>5</v>
      </c>
      <c r="J340" s="12" t="s">
        <v>100</v>
      </c>
      <c r="K340" s="16" t="s">
        <v>6</v>
      </c>
      <c r="L340" s="16" t="s">
        <v>7</v>
      </c>
      <c r="M340" s="10">
        <v>0</v>
      </c>
      <c r="N340" s="19">
        <v>40</v>
      </c>
      <c r="O340" s="23"/>
      <c r="P340" s="17">
        <f t="shared" si="16"/>
        <v>48</v>
      </c>
      <c r="Q340" s="18">
        <f t="shared" si="17"/>
        <v>0</v>
      </c>
    </row>
    <row r="341" spans="2:17" s="1" customFormat="1" ht="15.75" customHeight="1">
      <c r="B341" s="14" t="s">
        <v>34</v>
      </c>
      <c r="C341" s="34"/>
      <c r="D341" s="26"/>
      <c r="E341" s="21"/>
      <c r="F341" s="34" t="s">
        <v>90</v>
      </c>
      <c r="G341" s="9" t="s">
        <v>35</v>
      </c>
      <c r="H341" s="11">
        <v>1996</v>
      </c>
      <c r="I341" s="13" t="s">
        <v>12</v>
      </c>
      <c r="J341" s="12" t="s">
        <v>15</v>
      </c>
      <c r="K341" s="16" t="s">
        <v>25</v>
      </c>
      <c r="L341" s="16" t="s">
        <v>7</v>
      </c>
      <c r="M341" s="10">
        <v>0</v>
      </c>
      <c r="N341" s="19">
        <v>60</v>
      </c>
      <c r="O341" s="23">
        <v>60</v>
      </c>
      <c r="P341" s="17">
        <f t="shared" si="16"/>
        <v>72</v>
      </c>
      <c r="Q341" s="18">
        <f t="shared" si="17"/>
        <v>72</v>
      </c>
    </row>
    <row r="342" spans="2:17" s="1" customFormat="1" ht="15.75" customHeight="1">
      <c r="B342" s="14" t="s">
        <v>175</v>
      </c>
      <c r="C342" s="34"/>
      <c r="D342" s="26"/>
      <c r="E342" s="21"/>
      <c r="F342" s="34" t="s">
        <v>90</v>
      </c>
      <c r="G342" s="9" t="s">
        <v>35</v>
      </c>
      <c r="H342" s="11">
        <v>1985</v>
      </c>
      <c r="I342" s="11" t="s">
        <v>5</v>
      </c>
      <c r="J342" s="12" t="s">
        <v>100</v>
      </c>
      <c r="K342" s="16" t="s">
        <v>165</v>
      </c>
      <c r="L342" s="16" t="s">
        <v>24</v>
      </c>
      <c r="M342" s="10">
        <v>0</v>
      </c>
      <c r="N342" s="19">
        <v>35</v>
      </c>
      <c r="O342" s="23"/>
      <c r="P342" s="17">
        <f t="shared" si="16"/>
        <v>42</v>
      </c>
      <c r="Q342" s="18">
        <f t="shared" si="17"/>
        <v>0</v>
      </c>
    </row>
    <row r="343" spans="2:17" s="1" customFormat="1" ht="15.75" customHeight="1">
      <c r="B343" s="14" t="s">
        <v>590</v>
      </c>
      <c r="C343" s="34"/>
      <c r="D343" s="26" t="s">
        <v>251</v>
      </c>
      <c r="E343" s="21"/>
      <c r="F343" s="34" t="s">
        <v>90</v>
      </c>
      <c r="G343" s="9" t="s">
        <v>35</v>
      </c>
      <c r="H343" s="11">
        <v>1998</v>
      </c>
      <c r="I343" s="11" t="s">
        <v>5</v>
      </c>
      <c r="J343" s="12" t="s">
        <v>100</v>
      </c>
      <c r="K343" s="16" t="s">
        <v>6</v>
      </c>
      <c r="L343" s="16" t="s">
        <v>7</v>
      </c>
      <c r="M343" s="10">
        <v>3</v>
      </c>
      <c r="N343" s="19">
        <v>38</v>
      </c>
      <c r="O343" s="23"/>
      <c r="P343" s="17">
        <f t="shared" si="16"/>
        <v>45.6</v>
      </c>
      <c r="Q343" s="18">
        <f t="shared" si="17"/>
        <v>0</v>
      </c>
    </row>
    <row r="344" spans="2:17" s="1" customFormat="1" ht="15.75" customHeight="1">
      <c r="B344" s="14" t="s">
        <v>87</v>
      </c>
      <c r="C344" s="34"/>
      <c r="D344" s="26"/>
      <c r="E344" s="21"/>
      <c r="F344" s="34" t="s">
        <v>90</v>
      </c>
      <c r="G344" s="9" t="s">
        <v>35</v>
      </c>
      <c r="H344" s="11">
        <v>1981</v>
      </c>
      <c r="I344" s="11" t="s">
        <v>5</v>
      </c>
      <c r="J344" s="12" t="s">
        <v>100</v>
      </c>
      <c r="K344" s="16" t="s">
        <v>165</v>
      </c>
      <c r="L344" s="16" t="s">
        <v>9</v>
      </c>
      <c r="M344" s="10">
        <v>1</v>
      </c>
      <c r="N344" s="19">
        <v>40</v>
      </c>
      <c r="O344" s="23"/>
      <c r="P344" s="17">
        <f t="shared" si="16"/>
        <v>48</v>
      </c>
      <c r="Q344" s="18">
        <f t="shared" si="17"/>
        <v>0</v>
      </c>
    </row>
    <row r="345" spans="2:17" s="1" customFormat="1" ht="15.75" customHeight="1">
      <c r="B345" s="14" t="s">
        <v>87</v>
      </c>
      <c r="C345" s="34"/>
      <c r="D345" s="26"/>
      <c r="E345" s="21"/>
      <c r="F345" s="34" t="s">
        <v>90</v>
      </c>
      <c r="G345" s="9" t="s">
        <v>35</v>
      </c>
      <c r="H345" s="11">
        <v>1985</v>
      </c>
      <c r="I345" s="11" t="s">
        <v>5</v>
      </c>
      <c r="J345" s="12" t="s">
        <v>100</v>
      </c>
      <c r="K345" s="16" t="s">
        <v>25</v>
      </c>
      <c r="L345" s="16" t="s">
        <v>9</v>
      </c>
      <c r="M345" s="10">
        <v>0</v>
      </c>
      <c r="N345" s="19">
        <v>45</v>
      </c>
      <c r="O345" s="23"/>
      <c r="P345" s="17">
        <f t="shared" si="16"/>
        <v>54</v>
      </c>
      <c r="Q345" s="18">
        <f t="shared" si="17"/>
        <v>0</v>
      </c>
    </row>
    <row r="346" spans="2:17" s="1" customFormat="1" ht="15.75" customHeight="1">
      <c r="B346" s="14" t="s">
        <v>87</v>
      </c>
      <c r="C346" s="34"/>
      <c r="D346" s="26"/>
      <c r="E346" s="21"/>
      <c r="F346" s="34" t="s">
        <v>90</v>
      </c>
      <c r="G346" s="9" t="s">
        <v>35</v>
      </c>
      <c r="H346" s="11">
        <v>1988</v>
      </c>
      <c r="I346" s="11" t="s">
        <v>5</v>
      </c>
      <c r="J346" s="12" t="s">
        <v>100</v>
      </c>
      <c r="K346" s="16" t="s">
        <v>6</v>
      </c>
      <c r="L346" s="16" t="s">
        <v>24</v>
      </c>
      <c r="M346" s="10">
        <v>0</v>
      </c>
      <c r="N346" s="19">
        <v>45</v>
      </c>
      <c r="O346" s="23"/>
      <c r="P346" s="17">
        <f t="shared" si="16"/>
        <v>54</v>
      </c>
      <c r="Q346" s="18">
        <f t="shared" si="17"/>
        <v>0</v>
      </c>
    </row>
    <row r="347" spans="2:17" s="1" customFormat="1" ht="15.75" customHeight="1">
      <c r="B347" s="14" t="s">
        <v>87</v>
      </c>
      <c r="C347" s="34"/>
      <c r="D347" s="26"/>
      <c r="E347" s="21"/>
      <c r="F347" s="34" t="s">
        <v>90</v>
      </c>
      <c r="G347" s="9" t="s">
        <v>35</v>
      </c>
      <c r="H347" s="11">
        <v>1989</v>
      </c>
      <c r="I347" s="11" t="s">
        <v>5</v>
      </c>
      <c r="J347" s="12" t="s">
        <v>100</v>
      </c>
      <c r="K347" s="16" t="s">
        <v>105</v>
      </c>
      <c r="L347" s="16" t="s">
        <v>9</v>
      </c>
      <c r="M347" s="10">
        <v>0</v>
      </c>
      <c r="N347" s="19">
        <v>50</v>
      </c>
      <c r="O347" s="23"/>
      <c r="P347" s="17">
        <f t="shared" si="16"/>
        <v>60</v>
      </c>
      <c r="Q347" s="18">
        <f t="shared" si="17"/>
        <v>0</v>
      </c>
    </row>
    <row r="348" spans="2:17" s="1" customFormat="1" ht="15.75" customHeight="1">
      <c r="B348" s="14" t="s">
        <v>87</v>
      </c>
      <c r="C348" s="34"/>
      <c r="D348" s="26"/>
      <c r="E348" s="21"/>
      <c r="F348" s="34" t="s">
        <v>90</v>
      </c>
      <c r="G348" s="9" t="s">
        <v>35</v>
      </c>
      <c r="H348" s="11">
        <v>1989</v>
      </c>
      <c r="I348" s="11" t="s">
        <v>5</v>
      </c>
      <c r="J348" s="12" t="s">
        <v>100</v>
      </c>
      <c r="K348" s="16" t="s">
        <v>165</v>
      </c>
      <c r="L348" s="16" t="s">
        <v>9</v>
      </c>
      <c r="M348" s="10">
        <v>0</v>
      </c>
      <c r="N348" s="19">
        <v>55</v>
      </c>
      <c r="O348" s="23"/>
      <c r="P348" s="17">
        <f t="shared" si="16"/>
        <v>66</v>
      </c>
      <c r="Q348" s="18">
        <f t="shared" si="17"/>
        <v>0</v>
      </c>
    </row>
    <row r="349" spans="2:17" s="1" customFormat="1" ht="15.75" customHeight="1">
      <c r="B349" s="14" t="s">
        <v>87</v>
      </c>
      <c r="C349" s="34"/>
      <c r="D349" s="26"/>
      <c r="E349" s="21"/>
      <c r="F349" s="34" t="s">
        <v>90</v>
      </c>
      <c r="G349" s="9" t="s">
        <v>35</v>
      </c>
      <c r="H349" s="11">
        <v>1990</v>
      </c>
      <c r="I349" s="11" t="s">
        <v>5</v>
      </c>
      <c r="J349" s="12" t="s">
        <v>100</v>
      </c>
      <c r="K349" s="16" t="s">
        <v>6</v>
      </c>
      <c r="L349" s="16" t="s">
        <v>7</v>
      </c>
      <c r="M349" s="10">
        <v>1</v>
      </c>
      <c r="N349" s="19">
        <v>75</v>
      </c>
      <c r="O349" s="23"/>
      <c r="P349" s="17">
        <f t="shared" si="16"/>
        <v>90</v>
      </c>
      <c r="Q349" s="18">
        <f t="shared" si="17"/>
        <v>0</v>
      </c>
    </row>
    <row r="350" spans="2:17" s="1" customFormat="1" ht="15.75" customHeight="1">
      <c r="B350" s="14" t="s">
        <v>219</v>
      </c>
      <c r="C350" s="34"/>
      <c r="D350" s="26"/>
      <c r="E350" s="21"/>
      <c r="F350" s="34" t="s">
        <v>90</v>
      </c>
      <c r="G350" s="9" t="s">
        <v>35</v>
      </c>
      <c r="H350" s="11" t="s">
        <v>95</v>
      </c>
      <c r="I350" s="11" t="s">
        <v>5</v>
      </c>
      <c r="J350" s="12" t="s">
        <v>100</v>
      </c>
      <c r="K350" s="16" t="s">
        <v>187</v>
      </c>
      <c r="L350" s="16" t="s">
        <v>26</v>
      </c>
      <c r="M350" s="10">
        <v>1</v>
      </c>
      <c r="N350" s="19">
        <v>40</v>
      </c>
      <c r="O350" s="23"/>
      <c r="P350" s="17">
        <f t="shared" si="16"/>
        <v>48</v>
      </c>
      <c r="Q350" s="18">
        <f t="shared" si="17"/>
        <v>0</v>
      </c>
    </row>
    <row r="351" spans="2:17" s="1" customFormat="1" ht="15.75" customHeight="1">
      <c r="B351" s="14" t="s">
        <v>101</v>
      </c>
      <c r="C351" s="34"/>
      <c r="D351" s="26"/>
      <c r="E351" s="21"/>
      <c r="F351" s="34" t="s">
        <v>90</v>
      </c>
      <c r="G351" s="9" t="s">
        <v>35</v>
      </c>
      <c r="H351" s="11">
        <v>1991</v>
      </c>
      <c r="I351" s="11" t="s">
        <v>5</v>
      </c>
      <c r="J351" s="12" t="s">
        <v>100</v>
      </c>
      <c r="K351" s="16" t="s">
        <v>6</v>
      </c>
      <c r="L351" s="16" t="s">
        <v>24</v>
      </c>
      <c r="M351" s="10">
        <v>0</v>
      </c>
      <c r="N351" s="19">
        <v>20</v>
      </c>
      <c r="O351" s="23"/>
      <c r="P351" s="17">
        <f t="shared" si="16"/>
        <v>24</v>
      </c>
      <c r="Q351" s="18">
        <f t="shared" si="17"/>
        <v>0</v>
      </c>
    </row>
    <row r="352" spans="2:17" s="1" customFormat="1" ht="15.75" customHeight="1">
      <c r="B352" s="14" t="s">
        <v>101</v>
      </c>
      <c r="C352" s="34"/>
      <c r="D352" s="26"/>
      <c r="E352" s="21"/>
      <c r="F352" s="34" t="s">
        <v>90</v>
      </c>
      <c r="G352" s="9" t="s">
        <v>35</v>
      </c>
      <c r="H352" s="11">
        <v>2010</v>
      </c>
      <c r="I352" s="11" t="s">
        <v>5</v>
      </c>
      <c r="J352" s="12" t="s">
        <v>100</v>
      </c>
      <c r="K352" s="16" t="s">
        <v>6</v>
      </c>
      <c r="L352" s="16" t="s">
        <v>7</v>
      </c>
      <c r="M352" s="10">
        <v>1</v>
      </c>
      <c r="N352" s="19">
        <v>45</v>
      </c>
      <c r="O352" s="23"/>
      <c r="P352" s="17">
        <f t="shared" si="16"/>
        <v>54</v>
      </c>
      <c r="Q352" s="18">
        <f t="shared" si="17"/>
        <v>0</v>
      </c>
    </row>
    <row r="353" spans="2:17" s="1" customFormat="1" ht="15.75" customHeight="1">
      <c r="B353" s="14" t="s">
        <v>119</v>
      </c>
      <c r="C353" s="34"/>
      <c r="D353" s="26"/>
      <c r="E353" s="21"/>
      <c r="F353" s="34" t="s">
        <v>90</v>
      </c>
      <c r="G353" s="9" t="s">
        <v>35</v>
      </c>
      <c r="H353" s="11">
        <v>1947</v>
      </c>
      <c r="I353" s="11" t="s">
        <v>5</v>
      </c>
      <c r="J353" s="12" t="s">
        <v>100</v>
      </c>
      <c r="K353" s="16" t="s">
        <v>25</v>
      </c>
      <c r="L353" s="16" t="s">
        <v>24</v>
      </c>
      <c r="M353" s="10">
        <v>1</v>
      </c>
      <c r="N353" s="19">
        <v>140</v>
      </c>
      <c r="O353" s="23"/>
      <c r="P353" s="17">
        <f t="shared" si="16"/>
        <v>168</v>
      </c>
      <c r="Q353" s="18">
        <f t="shared" si="17"/>
        <v>0</v>
      </c>
    </row>
    <row r="354" spans="2:17" s="1" customFormat="1" ht="15.75" customHeight="1">
      <c r="B354" s="14" t="s">
        <v>119</v>
      </c>
      <c r="C354" s="34"/>
      <c r="D354" s="26"/>
      <c r="E354" s="21"/>
      <c r="F354" s="34" t="s">
        <v>90</v>
      </c>
      <c r="G354" s="9" t="s">
        <v>35</v>
      </c>
      <c r="H354" s="11">
        <v>1947</v>
      </c>
      <c r="I354" s="11" t="s">
        <v>5</v>
      </c>
      <c r="J354" s="12" t="s">
        <v>100</v>
      </c>
      <c r="K354" s="16" t="s">
        <v>25</v>
      </c>
      <c r="L354" s="16" t="s">
        <v>26</v>
      </c>
      <c r="M354" s="10">
        <v>1</v>
      </c>
      <c r="N354" s="19">
        <v>100</v>
      </c>
      <c r="O354" s="23"/>
      <c r="P354" s="17">
        <f t="shared" si="16"/>
        <v>120</v>
      </c>
      <c r="Q354" s="18">
        <f t="shared" si="17"/>
        <v>0</v>
      </c>
    </row>
    <row r="355" spans="2:17" s="1" customFormat="1" ht="15.75" customHeight="1">
      <c r="B355" s="14" t="s">
        <v>85</v>
      </c>
      <c r="C355" s="34"/>
      <c r="D355" s="26"/>
      <c r="E355" s="21"/>
      <c r="F355" s="34" t="s">
        <v>90</v>
      </c>
      <c r="G355" s="9" t="s">
        <v>35</v>
      </c>
      <c r="H355" s="11">
        <v>1964</v>
      </c>
      <c r="I355" s="11" t="s">
        <v>5</v>
      </c>
      <c r="J355" s="12" t="s">
        <v>100</v>
      </c>
      <c r="K355" s="16" t="s">
        <v>6</v>
      </c>
      <c r="L355" s="16" t="s">
        <v>9</v>
      </c>
      <c r="M355" s="10">
        <v>0</v>
      </c>
      <c r="N355" s="19">
        <v>114</v>
      </c>
      <c r="O355" s="23"/>
      <c r="P355" s="17">
        <f t="shared" si="16"/>
        <v>136.79999999999998</v>
      </c>
      <c r="Q355" s="18">
        <f t="shared" si="17"/>
        <v>0</v>
      </c>
    </row>
    <row r="356" spans="2:17" s="1" customFormat="1" ht="15.75" customHeight="1">
      <c r="B356" s="14" t="s">
        <v>529</v>
      </c>
      <c r="C356" s="34" t="s">
        <v>452</v>
      </c>
      <c r="D356" s="25"/>
      <c r="E356" s="20"/>
      <c r="F356" s="34" t="s">
        <v>90</v>
      </c>
      <c r="G356" s="9" t="s">
        <v>578</v>
      </c>
      <c r="H356" s="11">
        <v>2016</v>
      </c>
      <c r="I356" s="11" t="s">
        <v>5</v>
      </c>
      <c r="J356" s="12" t="s">
        <v>100</v>
      </c>
      <c r="K356" s="16" t="s">
        <v>6</v>
      </c>
      <c r="L356" s="16" t="s">
        <v>7</v>
      </c>
      <c r="M356" s="10">
        <v>0</v>
      </c>
      <c r="N356" s="19">
        <v>255</v>
      </c>
      <c r="O356" s="23"/>
      <c r="P356" s="17">
        <f t="shared" si="16"/>
        <v>306</v>
      </c>
      <c r="Q356" s="18">
        <f t="shared" si="17"/>
        <v>0</v>
      </c>
    </row>
    <row r="357" spans="2:17" s="1" customFormat="1" ht="15.75" customHeight="1">
      <c r="B357" s="14" t="s">
        <v>529</v>
      </c>
      <c r="C357" s="34" t="s">
        <v>452</v>
      </c>
      <c r="D357" s="26"/>
      <c r="E357" s="21"/>
      <c r="F357" s="34" t="s">
        <v>90</v>
      </c>
      <c r="G357" s="9" t="s">
        <v>578</v>
      </c>
      <c r="H357" s="11">
        <v>2019</v>
      </c>
      <c r="I357" s="11" t="s">
        <v>5</v>
      </c>
      <c r="J357" s="12" t="s">
        <v>100</v>
      </c>
      <c r="K357" s="16" t="s">
        <v>6</v>
      </c>
      <c r="L357" s="16" t="s">
        <v>7</v>
      </c>
      <c r="M357" s="10">
        <v>0</v>
      </c>
      <c r="N357" s="19">
        <v>210</v>
      </c>
      <c r="O357" s="23"/>
      <c r="P357" s="17">
        <f t="shared" si="16"/>
        <v>252</v>
      </c>
      <c r="Q357" s="18">
        <f t="shared" si="17"/>
        <v>0</v>
      </c>
    </row>
    <row r="358" spans="2:17" s="1" customFormat="1" ht="15.75" customHeight="1">
      <c r="B358" s="14" t="s">
        <v>529</v>
      </c>
      <c r="C358" s="34" t="s">
        <v>452</v>
      </c>
      <c r="D358" s="26"/>
      <c r="E358" s="21"/>
      <c r="F358" s="34" t="s">
        <v>90</v>
      </c>
      <c r="G358" s="9" t="s">
        <v>530</v>
      </c>
      <c r="H358" s="11">
        <v>1985</v>
      </c>
      <c r="I358" s="11" t="s">
        <v>5</v>
      </c>
      <c r="J358" s="12" t="s">
        <v>23</v>
      </c>
      <c r="K358" s="16" t="s">
        <v>6</v>
      </c>
      <c r="L358" s="16" t="s">
        <v>24</v>
      </c>
      <c r="M358" s="10">
        <v>0</v>
      </c>
      <c r="N358" s="19">
        <v>1500</v>
      </c>
      <c r="O358" s="23">
        <v>9000</v>
      </c>
      <c r="P358" s="17">
        <f t="shared" si="16"/>
        <v>1800</v>
      </c>
      <c r="Q358" s="18">
        <f t="shared" si="17"/>
        <v>10800</v>
      </c>
    </row>
    <row r="359" spans="2:17" s="1" customFormat="1" ht="15.75" customHeight="1">
      <c r="B359" s="14" t="s">
        <v>531</v>
      </c>
      <c r="C359" s="34" t="s">
        <v>374</v>
      </c>
      <c r="D359" s="26"/>
      <c r="E359" s="21"/>
      <c r="F359" s="34" t="s">
        <v>91</v>
      </c>
      <c r="G359" s="9" t="s">
        <v>136</v>
      </c>
      <c r="H359" s="11">
        <v>2020</v>
      </c>
      <c r="I359" s="11" t="s">
        <v>5</v>
      </c>
      <c r="J359" s="12" t="s">
        <v>100</v>
      </c>
      <c r="K359" s="16" t="s">
        <v>6</v>
      </c>
      <c r="L359" s="16" t="s">
        <v>7</v>
      </c>
      <c r="M359" s="10">
        <v>1</v>
      </c>
      <c r="N359" s="19">
        <v>300</v>
      </c>
      <c r="O359" s="23"/>
      <c r="P359" s="17">
        <f t="shared" si="16"/>
        <v>360</v>
      </c>
      <c r="Q359" s="18">
        <f t="shared" si="17"/>
        <v>0</v>
      </c>
    </row>
    <row r="360" spans="2:17" s="1" customFormat="1" ht="15.75" customHeight="1">
      <c r="B360" s="14" t="s">
        <v>532</v>
      </c>
      <c r="C360" s="34" t="s">
        <v>375</v>
      </c>
      <c r="D360" s="26"/>
      <c r="E360" s="21"/>
      <c r="F360" s="34" t="s">
        <v>90</v>
      </c>
      <c r="G360" s="9" t="s">
        <v>136</v>
      </c>
      <c r="H360" s="11">
        <v>2019</v>
      </c>
      <c r="I360" s="11" t="s">
        <v>5</v>
      </c>
      <c r="J360" s="12" t="s">
        <v>100</v>
      </c>
      <c r="K360" s="16" t="s">
        <v>6</v>
      </c>
      <c r="L360" s="16" t="s">
        <v>7</v>
      </c>
      <c r="M360" s="10">
        <v>2</v>
      </c>
      <c r="N360" s="19">
        <v>255</v>
      </c>
      <c r="O360" s="23"/>
      <c r="P360" s="17">
        <f t="shared" si="16"/>
        <v>306</v>
      </c>
      <c r="Q360" s="18">
        <f t="shared" si="17"/>
        <v>0</v>
      </c>
    </row>
    <row r="361" spans="2:17" s="1" customFormat="1" ht="15.75" customHeight="1">
      <c r="B361" s="14" t="s">
        <v>533</v>
      </c>
      <c r="C361" s="34" t="s">
        <v>375</v>
      </c>
      <c r="D361" s="26"/>
      <c r="E361" s="21"/>
      <c r="F361" s="34" t="s">
        <v>90</v>
      </c>
      <c r="G361" s="9" t="s">
        <v>136</v>
      </c>
      <c r="H361" s="11">
        <v>2020</v>
      </c>
      <c r="I361" s="11" t="s">
        <v>5</v>
      </c>
      <c r="J361" s="12" t="s">
        <v>100</v>
      </c>
      <c r="K361" s="16" t="s">
        <v>6</v>
      </c>
      <c r="L361" s="16" t="s">
        <v>7</v>
      </c>
      <c r="M361" s="10">
        <v>1</v>
      </c>
      <c r="N361" s="19">
        <v>450</v>
      </c>
      <c r="O361" s="23"/>
      <c r="P361" s="17">
        <f t="shared" si="16"/>
        <v>540</v>
      </c>
      <c r="Q361" s="18">
        <f t="shared" si="17"/>
        <v>0</v>
      </c>
    </row>
    <row r="362" spans="2:17" s="1" customFormat="1" ht="15.75" customHeight="1">
      <c r="B362" s="14" t="s">
        <v>533</v>
      </c>
      <c r="C362" s="34" t="s">
        <v>376</v>
      </c>
      <c r="D362" s="26"/>
      <c r="E362" s="21"/>
      <c r="F362" s="34" t="s">
        <v>90</v>
      </c>
      <c r="G362" s="9" t="s">
        <v>136</v>
      </c>
      <c r="H362" s="11">
        <v>2019</v>
      </c>
      <c r="I362" s="11" t="s">
        <v>5</v>
      </c>
      <c r="J362" s="12" t="s">
        <v>100</v>
      </c>
      <c r="K362" s="16" t="s">
        <v>6</v>
      </c>
      <c r="L362" s="16" t="s">
        <v>7</v>
      </c>
      <c r="M362" s="10">
        <v>1</v>
      </c>
      <c r="N362" s="19">
        <v>450</v>
      </c>
      <c r="O362" s="23"/>
      <c r="P362" s="17">
        <f t="shared" si="16"/>
        <v>540</v>
      </c>
      <c r="Q362" s="18">
        <f t="shared" si="17"/>
        <v>0</v>
      </c>
    </row>
    <row r="363" spans="2:17" s="1" customFormat="1" ht="15.75" customHeight="1">
      <c r="B363" s="14" t="s">
        <v>534</v>
      </c>
      <c r="C363" s="34" t="s">
        <v>377</v>
      </c>
      <c r="D363" s="26"/>
      <c r="E363" s="21"/>
      <c r="F363" s="34" t="s">
        <v>91</v>
      </c>
      <c r="G363" s="9" t="s">
        <v>136</v>
      </c>
      <c r="H363" s="11">
        <v>2016</v>
      </c>
      <c r="I363" s="11" t="s">
        <v>5</v>
      </c>
      <c r="J363" s="12" t="s">
        <v>244</v>
      </c>
      <c r="K363" s="16" t="s">
        <v>6</v>
      </c>
      <c r="L363" s="16" t="s">
        <v>7</v>
      </c>
      <c r="M363" s="10">
        <v>0</v>
      </c>
      <c r="N363" s="19">
        <v>70</v>
      </c>
      <c r="O363" s="23">
        <v>420</v>
      </c>
      <c r="P363" s="17">
        <f t="shared" si="16"/>
        <v>84</v>
      </c>
      <c r="Q363" s="18">
        <f t="shared" si="17"/>
        <v>504</v>
      </c>
    </row>
    <row r="364" spans="2:17" s="1" customFormat="1" ht="15.75" customHeight="1">
      <c r="B364" s="14" t="s">
        <v>534</v>
      </c>
      <c r="C364" s="34" t="s">
        <v>378</v>
      </c>
      <c r="D364" s="26"/>
      <c r="E364" s="21"/>
      <c r="F364" s="34" t="s">
        <v>91</v>
      </c>
      <c r="G364" s="9" t="s">
        <v>136</v>
      </c>
      <c r="H364" s="11">
        <v>2018</v>
      </c>
      <c r="I364" s="11" t="s">
        <v>5</v>
      </c>
      <c r="J364" s="12" t="s">
        <v>100</v>
      </c>
      <c r="K364" s="16" t="s">
        <v>6</v>
      </c>
      <c r="L364" s="16" t="s">
        <v>7</v>
      </c>
      <c r="M364" s="10">
        <v>0</v>
      </c>
      <c r="N364" s="19">
        <v>50</v>
      </c>
      <c r="O364" s="23"/>
      <c r="P364" s="17">
        <f t="shared" si="16"/>
        <v>60</v>
      </c>
      <c r="Q364" s="18">
        <f t="shared" si="17"/>
        <v>0</v>
      </c>
    </row>
    <row r="365" spans="2:17" s="1" customFormat="1" ht="15.75" customHeight="1">
      <c r="B365" s="14" t="s">
        <v>534</v>
      </c>
      <c r="C365" s="34" t="s">
        <v>379</v>
      </c>
      <c r="D365" s="26"/>
      <c r="E365" s="21"/>
      <c r="F365" s="34" t="s">
        <v>91</v>
      </c>
      <c r="G365" s="9" t="s">
        <v>136</v>
      </c>
      <c r="H365" s="11">
        <v>2018</v>
      </c>
      <c r="I365" s="11" t="s">
        <v>5</v>
      </c>
      <c r="J365" s="12" t="s">
        <v>100</v>
      </c>
      <c r="K365" s="16" t="s">
        <v>6</v>
      </c>
      <c r="L365" s="16" t="s">
        <v>7</v>
      </c>
      <c r="M365" s="10">
        <v>0</v>
      </c>
      <c r="N365" s="19">
        <v>40</v>
      </c>
      <c r="O365" s="23"/>
      <c r="P365" s="17">
        <f t="shared" si="16"/>
        <v>48</v>
      </c>
      <c r="Q365" s="18">
        <f t="shared" si="17"/>
        <v>0</v>
      </c>
    </row>
    <row r="366" spans="2:17" s="1" customFormat="1" ht="15.75" customHeight="1">
      <c r="B366" s="14" t="s">
        <v>534</v>
      </c>
      <c r="C366" s="34" t="s">
        <v>380</v>
      </c>
      <c r="D366" s="26"/>
      <c r="E366" s="21"/>
      <c r="F366" s="34" t="s">
        <v>91</v>
      </c>
      <c r="G366" s="9" t="s">
        <v>136</v>
      </c>
      <c r="H366" s="11">
        <v>2012</v>
      </c>
      <c r="I366" s="11" t="s">
        <v>5</v>
      </c>
      <c r="J366" s="12" t="s">
        <v>100</v>
      </c>
      <c r="K366" s="16" t="s">
        <v>6</v>
      </c>
      <c r="L366" s="16" t="s">
        <v>7</v>
      </c>
      <c r="M366" s="10">
        <v>0</v>
      </c>
      <c r="N366" s="19">
        <v>130</v>
      </c>
      <c r="O366" s="23"/>
      <c r="P366" s="17">
        <f t="shared" si="16"/>
        <v>156</v>
      </c>
      <c r="Q366" s="18">
        <f t="shared" si="17"/>
        <v>0</v>
      </c>
    </row>
    <row r="367" spans="2:17" s="1" customFormat="1" ht="15.75" customHeight="1">
      <c r="B367" s="14" t="s">
        <v>534</v>
      </c>
      <c r="C367" s="34" t="s">
        <v>381</v>
      </c>
      <c r="D367" s="26"/>
      <c r="E367" s="21"/>
      <c r="F367" s="34" t="s">
        <v>91</v>
      </c>
      <c r="G367" s="9" t="s">
        <v>136</v>
      </c>
      <c r="H367" s="11">
        <v>2017</v>
      </c>
      <c r="I367" s="11" t="s">
        <v>5</v>
      </c>
      <c r="J367" s="12" t="s">
        <v>100</v>
      </c>
      <c r="K367" s="16" t="s">
        <v>6</v>
      </c>
      <c r="L367" s="16" t="s">
        <v>7</v>
      </c>
      <c r="M367" s="10">
        <v>0</v>
      </c>
      <c r="N367" s="19">
        <v>60</v>
      </c>
      <c r="O367" s="23"/>
      <c r="P367" s="17">
        <f t="shared" si="16"/>
        <v>72</v>
      </c>
      <c r="Q367" s="18">
        <f t="shared" si="17"/>
        <v>0</v>
      </c>
    </row>
    <row r="368" spans="2:17" s="1" customFormat="1" ht="15.75" customHeight="1">
      <c r="B368" s="14" t="s">
        <v>534</v>
      </c>
      <c r="C368" s="46" t="s">
        <v>382</v>
      </c>
      <c r="D368" s="26"/>
      <c r="E368" s="21"/>
      <c r="F368" s="34" t="s">
        <v>91</v>
      </c>
      <c r="G368" s="9" t="s">
        <v>136</v>
      </c>
      <c r="H368" s="11">
        <v>2017</v>
      </c>
      <c r="I368" s="11" t="s">
        <v>5</v>
      </c>
      <c r="J368" s="12" t="s">
        <v>100</v>
      </c>
      <c r="K368" s="16" t="s">
        <v>6</v>
      </c>
      <c r="L368" s="16" t="s">
        <v>7</v>
      </c>
      <c r="M368" s="10">
        <v>0</v>
      </c>
      <c r="N368" s="19">
        <v>80</v>
      </c>
      <c r="O368" s="23"/>
      <c r="P368" s="17">
        <f t="shared" si="16"/>
        <v>96</v>
      </c>
      <c r="Q368" s="18">
        <f t="shared" si="17"/>
        <v>0</v>
      </c>
    </row>
    <row r="369" spans="2:17" s="1" customFormat="1" ht="15.75" customHeight="1">
      <c r="B369" s="14" t="s">
        <v>534</v>
      </c>
      <c r="C369" s="34" t="s">
        <v>383</v>
      </c>
      <c r="D369" s="26"/>
      <c r="E369" s="21"/>
      <c r="F369" s="34" t="s">
        <v>91</v>
      </c>
      <c r="G369" s="9" t="s">
        <v>136</v>
      </c>
      <c r="H369" s="11">
        <v>2018</v>
      </c>
      <c r="I369" s="11" t="s">
        <v>5</v>
      </c>
      <c r="J369" s="12" t="s">
        <v>100</v>
      </c>
      <c r="K369" s="16" t="s">
        <v>6</v>
      </c>
      <c r="L369" s="16" t="s">
        <v>7</v>
      </c>
      <c r="M369" s="10">
        <v>0</v>
      </c>
      <c r="N369" s="19">
        <v>70</v>
      </c>
      <c r="O369" s="23"/>
      <c r="P369" s="17">
        <f t="shared" si="16"/>
        <v>84</v>
      </c>
      <c r="Q369" s="18">
        <f t="shared" si="17"/>
        <v>0</v>
      </c>
    </row>
    <row r="370" spans="2:17" s="1" customFormat="1" ht="15.75" customHeight="1">
      <c r="B370" s="14" t="s">
        <v>534</v>
      </c>
      <c r="C370" s="34" t="s">
        <v>384</v>
      </c>
      <c r="D370" s="26"/>
      <c r="E370" s="21"/>
      <c r="F370" s="34" t="s">
        <v>91</v>
      </c>
      <c r="G370" s="9" t="s">
        <v>136</v>
      </c>
      <c r="H370" s="11">
        <v>2017</v>
      </c>
      <c r="I370" s="11" t="s">
        <v>5</v>
      </c>
      <c r="J370" s="12" t="s">
        <v>100</v>
      </c>
      <c r="K370" s="16" t="s">
        <v>6</v>
      </c>
      <c r="L370" s="16" t="s">
        <v>7</v>
      </c>
      <c r="M370" s="10">
        <v>0</v>
      </c>
      <c r="N370" s="19">
        <v>80</v>
      </c>
      <c r="O370" s="23"/>
      <c r="P370" s="17">
        <f t="shared" si="16"/>
        <v>96</v>
      </c>
      <c r="Q370" s="18">
        <f t="shared" si="17"/>
        <v>0</v>
      </c>
    </row>
    <row r="371" spans="2:17" s="1" customFormat="1" ht="15.75" customHeight="1">
      <c r="B371" s="14" t="s">
        <v>473</v>
      </c>
      <c r="C371" s="34" t="s">
        <v>474</v>
      </c>
      <c r="D371" s="28"/>
      <c r="E371" s="48" t="s">
        <v>254</v>
      </c>
      <c r="F371" s="34" t="s">
        <v>91</v>
      </c>
      <c r="G371" s="9" t="s">
        <v>136</v>
      </c>
      <c r="H371" s="11">
        <v>1983</v>
      </c>
      <c r="I371" s="11" t="s">
        <v>475</v>
      </c>
      <c r="J371" s="12" t="s">
        <v>100</v>
      </c>
      <c r="K371" s="16" t="s">
        <v>6</v>
      </c>
      <c r="L371" s="16" t="s">
        <v>7</v>
      </c>
      <c r="M371" s="10">
        <v>2</v>
      </c>
      <c r="N371" s="19">
        <v>280</v>
      </c>
      <c r="O371" s="23"/>
      <c r="P371" s="17">
        <f t="shared" si="16"/>
        <v>336</v>
      </c>
      <c r="Q371" s="18">
        <f t="shared" si="17"/>
        <v>0</v>
      </c>
    </row>
    <row r="372" spans="2:17" s="1" customFormat="1" ht="15.75" customHeight="1">
      <c r="B372" s="14" t="s">
        <v>535</v>
      </c>
      <c r="C372" s="34" t="s">
        <v>385</v>
      </c>
      <c r="D372" s="26"/>
      <c r="E372" s="21"/>
      <c r="F372" s="34" t="s">
        <v>91</v>
      </c>
      <c r="G372" s="9" t="s">
        <v>136</v>
      </c>
      <c r="H372" s="11">
        <v>2017</v>
      </c>
      <c r="I372" s="11" t="s">
        <v>5</v>
      </c>
      <c r="J372" s="12" t="s">
        <v>100</v>
      </c>
      <c r="K372" s="16" t="s">
        <v>6</v>
      </c>
      <c r="L372" s="16" t="s">
        <v>7</v>
      </c>
      <c r="M372" s="10">
        <v>1</v>
      </c>
      <c r="N372" s="19">
        <v>410</v>
      </c>
      <c r="O372" s="23"/>
      <c r="P372" s="17">
        <f t="shared" si="16"/>
        <v>492</v>
      </c>
      <c r="Q372" s="18">
        <f t="shared" si="17"/>
        <v>0</v>
      </c>
    </row>
    <row r="373" spans="2:17" s="1" customFormat="1" ht="15.75" customHeight="1">
      <c r="B373" s="14" t="s">
        <v>535</v>
      </c>
      <c r="C373" s="34" t="s">
        <v>386</v>
      </c>
      <c r="D373" s="26"/>
      <c r="E373" s="21"/>
      <c r="F373" s="34" t="s">
        <v>90</v>
      </c>
      <c r="G373" s="9" t="s">
        <v>136</v>
      </c>
      <c r="H373" s="11">
        <v>2018</v>
      </c>
      <c r="I373" s="11" t="s">
        <v>5</v>
      </c>
      <c r="J373" s="12" t="s">
        <v>100</v>
      </c>
      <c r="K373" s="16" t="s">
        <v>6</v>
      </c>
      <c r="L373" s="16" t="s">
        <v>7</v>
      </c>
      <c r="M373" s="10">
        <v>1</v>
      </c>
      <c r="N373" s="19">
        <v>410</v>
      </c>
      <c r="O373" s="23"/>
      <c r="P373" s="17">
        <f t="shared" si="16"/>
        <v>492</v>
      </c>
      <c r="Q373" s="18">
        <f t="shared" si="17"/>
        <v>0</v>
      </c>
    </row>
    <row r="374" spans="2:17" s="1" customFormat="1" ht="15.75" customHeight="1">
      <c r="B374" s="14" t="s">
        <v>535</v>
      </c>
      <c r="C374" s="34" t="s">
        <v>387</v>
      </c>
      <c r="D374" s="26"/>
      <c r="E374" s="21"/>
      <c r="F374" s="34" t="s">
        <v>90</v>
      </c>
      <c r="G374" s="9" t="s">
        <v>136</v>
      </c>
      <c r="H374" s="11">
        <v>2018</v>
      </c>
      <c r="I374" s="11" t="s">
        <v>5</v>
      </c>
      <c r="J374" s="12" t="s">
        <v>100</v>
      </c>
      <c r="K374" s="16" t="s">
        <v>6</v>
      </c>
      <c r="L374" s="16" t="s">
        <v>7</v>
      </c>
      <c r="M374" s="10">
        <v>1</v>
      </c>
      <c r="N374" s="19">
        <v>410</v>
      </c>
      <c r="O374" s="23"/>
      <c r="P374" s="17">
        <f t="shared" si="16"/>
        <v>492</v>
      </c>
      <c r="Q374" s="18">
        <f t="shared" si="17"/>
        <v>0</v>
      </c>
    </row>
    <row r="375" spans="2:17" s="1" customFormat="1" ht="15.75" customHeight="1">
      <c r="B375" s="14" t="s">
        <v>157</v>
      </c>
      <c r="C375" s="34"/>
      <c r="D375" s="26"/>
      <c r="E375" s="21"/>
      <c r="F375" s="34" t="s">
        <v>90</v>
      </c>
      <c r="G375" s="9" t="s">
        <v>150</v>
      </c>
      <c r="H375" s="11">
        <v>1986</v>
      </c>
      <c r="I375" s="13" t="s">
        <v>158</v>
      </c>
      <c r="J375" s="12" t="s">
        <v>100</v>
      </c>
      <c r="K375" s="16" t="s">
        <v>6</v>
      </c>
      <c r="L375" s="16" t="s">
        <v>7</v>
      </c>
      <c r="M375" s="10">
        <v>0</v>
      </c>
      <c r="N375" s="19">
        <v>150</v>
      </c>
      <c r="O375" s="23"/>
      <c r="P375" s="17">
        <f t="shared" si="16"/>
        <v>180</v>
      </c>
      <c r="Q375" s="18">
        <f t="shared" si="17"/>
        <v>0</v>
      </c>
    </row>
    <row r="376" spans="2:17" s="1" customFormat="1" ht="15.75" customHeight="1">
      <c r="B376" s="14" t="s">
        <v>536</v>
      </c>
      <c r="C376" s="34" t="s">
        <v>388</v>
      </c>
      <c r="D376" s="25"/>
      <c r="E376" s="20"/>
      <c r="F376" s="34" t="s">
        <v>90</v>
      </c>
      <c r="G376" s="9" t="s">
        <v>28</v>
      </c>
      <c r="H376" s="11">
        <v>2002</v>
      </c>
      <c r="I376" s="11" t="s">
        <v>5</v>
      </c>
      <c r="J376" s="12" t="s">
        <v>23</v>
      </c>
      <c r="K376" s="16" t="s">
        <v>6</v>
      </c>
      <c r="L376" s="16" t="s">
        <v>7</v>
      </c>
      <c r="M376" s="10">
        <v>12</v>
      </c>
      <c r="N376" s="19">
        <v>100</v>
      </c>
      <c r="O376" s="23">
        <v>600</v>
      </c>
      <c r="P376" s="17">
        <f t="shared" si="16"/>
        <v>120</v>
      </c>
      <c r="Q376" s="18">
        <f t="shared" si="17"/>
        <v>720</v>
      </c>
    </row>
    <row r="377" spans="2:17" s="1" customFormat="1" ht="15.75" customHeight="1">
      <c r="B377" s="14" t="s">
        <v>536</v>
      </c>
      <c r="C377" s="34" t="s">
        <v>388</v>
      </c>
      <c r="D377" s="25"/>
      <c r="E377" s="20"/>
      <c r="F377" s="34" t="s">
        <v>90</v>
      </c>
      <c r="G377" s="9" t="s">
        <v>28</v>
      </c>
      <c r="H377" s="11">
        <v>2004</v>
      </c>
      <c r="I377" s="11" t="s">
        <v>5</v>
      </c>
      <c r="J377" s="12" t="s">
        <v>100</v>
      </c>
      <c r="K377" s="16" t="s">
        <v>6</v>
      </c>
      <c r="L377" s="16" t="s">
        <v>7</v>
      </c>
      <c r="M377" s="10">
        <v>12</v>
      </c>
      <c r="N377" s="19">
        <v>90</v>
      </c>
      <c r="O377" s="23"/>
      <c r="P377" s="17">
        <f t="shared" si="16"/>
        <v>108</v>
      </c>
      <c r="Q377" s="18">
        <f t="shared" si="17"/>
        <v>0</v>
      </c>
    </row>
    <row r="378" spans="2:17" s="1" customFormat="1" ht="15.75" customHeight="1">
      <c r="B378" s="14" t="s">
        <v>536</v>
      </c>
      <c r="C378" s="34" t="s">
        <v>388</v>
      </c>
      <c r="D378" s="25"/>
      <c r="E378" s="20"/>
      <c r="F378" s="34" t="s">
        <v>90</v>
      </c>
      <c r="G378" s="9" t="s">
        <v>28</v>
      </c>
      <c r="H378" s="11">
        <v>2005</v>
      </c>
      <c r="I378" s="11" t="s">
        <v>5</v>
      </c>
      <c r="J378" s="12" t="s">
        <v>23</v>
      </c>
      <c r="K378" s="16" t="s">
        <v>6</v>
      </c>
      <c r="L378" s="16" t="s">
        <v>7</v>
      </c>
      <c r="M378" s="10">
        <v>12</v>
      </c>
      <c r="N378" s="19">
        <v>90</v>
      </c>
      <c r="O378" s="23">
        <v>540</v>
      </c>
      <c r="P378" s="17">
        <f t="shared" si="16"/>
        <v>108</v>
      </c>
      <c r="Q378" s="18">
        <f t="shared" si="17"/>
        <v>648</v>
      </c>
    </row>
    <row r="379" spans="2:17" s="1" customFormat="1" ht="15.75" customHeight="1">
      <c r="B379" s="14" t="s">
        <v>536</v>
      </c>
      <c r="C379" s="34" t="s">
        <v>388</v>
      </c>
      <c r="D379" s="25"/>
      <c r="E379" s="20"/>
      <c r="F379" s="34" t="s">
        <v>90</v>
      </c>
      <c r="G379" s="9" t="s">
        <v>28</v>
      </c>
      <c r="H379" s="11">
        <v>2009</v>
      </c>
      <c r="I379" s="11" t="s">
        <v>5</v>
      </c>
      <c r="J379" s="12" t="s">
        <v>100</v>
      </c>
      <c r="K379" s="16" t="s">
        <v>105</v>
      </c>
      <c r="L379" s="16" t="s">
        <v>7</v>
      </c>
      <c r="M379" s="10">
        <v>12</v>
      </c>
      <c r="N379" s="19">
        <v>90</v>
      </c>
      <c r="O379" s="23"/>
      <c r="P379" s="17">
        <f t="shared" si="16"/>
        <v>108</v>
      </c>
      <c r="Q379" s="18">
        <f t="shared" si="17"/>
        <v>0</v>
      </c>
    </row>
    <row r="380" spans="2:17" s="1" customFormat="1" ht="15.75" customHeight="1">
      <c r="B380" s="14" t="s">
        <v>536</v>
      </c>
      <c r="C380" s="34" t="s">
        <v>388</v>
      </c>
      <c r="D380" s="25"/>
      <c r="E380" s="20"/>
      <c r="F380" s="34" t="s">
        <v>90</v>
      </c>
      <c r="G380" s="9" t="s">
        <v>28</v>
      </c>
      <c r="H380" s="11">
        <v>2010</v>
      </c>
      <c r="I380" s="11" t="s">
        <v>5</v>
      </c>
      <c r="J380" s="12" t="s">
        <v>23</v>
      </c>
      <c r="K380" s="16" t="s">
        <v>6</v>
      </c>
      <c r="L380" s="16" t="s">
        <v>7</v>
      </c>
      <c r="M380" s="10">
        <v>12</v>
      </c>
      <c r="N380" s="19">
        <v>90</v>
      </c>
      <c r="O380" s="23">
        <v>540</v>
      </c>
      <c r="P380" s="17">
        <f t="shared" si="16"/>
        <v>108</v>
      </c>
      <c r="Q380" s="18">
        <f t="shared" si="17"/>
        <v>648</v>
      </c>
    </row>
    <row r="381" spans="2:17" s="1" customFormat="1" ht="15.75" customHeight="1">
      <c r="B381" s="14" t="s">
        <v>536</v>
      </c>
      <c r="C381" s="34" t="s">
        <v>388</v>
      </c>
      <c r="D381" s="25"/>
      <c r="E381" s="20"/>
      <c r="F381" s="34" t="s">
        <v>90</v>
      </c>
      <c r="G381" s="9" t="s">
        <v>28</v>
      </c>
      <c r="H381" s="11">
        <v>2011</v>
      </c>
      <c r="I381" s="11" t="s">
        <v>5</v>
      </c>
      <c r="J381" s="12" t="s">
        <v>100</v>
      </c>
      <c r="K381" s="16" t="s">
        <v>105</v>
      </c>
      <c r="L381" s="16" t="s">
        <v>7</v>
      </c>
      <c r="M381" s="10">
        <v>12</v>
      </c>
      <c r="N381" s="19">
        <v>80</v>
      </c>
      <c r="O381" s="23"/>
      <c r="P381" s="17">
        <f t="shared" si="16"/>
        <v>96</v>
      </c>
      <c r="Q381" s="18">
        <f t="shared" si="17"/>
        <v>0</v>
      </c>
    </row>
    <row r="382" spans="2:17" s="1" customFormat="1" ht="15.75" customHeight="1">
      <c r="B382" s="14" t="s">
        <v>536</v>
      </c>
      <c r="C382" s="34" t="s">
        <v>388</v>
      </c>
      <c r="D382" s="25"/>
      <c r="E382" s="20"/>
      <c r="F382" s="34" t="s">
        <v>90</v>
      </c>
      <c r="G382" s="9" t="s">
        <v>28</v>
      </c>
      <c r="H382" s="11">
        <v>2012</v>
      </c>
      <c r="I382" s="11" t="s">
        <v>5</v>
      </c>
      <c r="J382" s="12" t="s">
        <v>100</v>
      </c>
      <c r="K382" s="16" t="s">
        <v>25</v>
      </c>
      <c r="L382" s="16" t="s">
        <v>7</v>
      </c>
      <c r="M382" s="10">
        <v>12</v>
      </c>
      <c r="N382" s="19">
        <v>80</v>
      </c>
      <c r="O382" s="23"/>
      <c r="P382" s="17">
        <f t="shared" si="16"/>
        <v>96</v>
      </c>
      <c r="Q382" s="18">
        <f t="shared" si="17"/>
        <v>0</v>
      </c>
    </row>
    <row r="383" spans="2:17" s="1" customFormat="1" ht="15.75" customHeight="1">
      <c r="B383" s="14" t="s">
        <v>536</v>
      </c>
      <c r="C383" s="34" t="s">
        <v>388</v>
      </c>
      <c r="D383" s="26"/>
      <c r="E383" s="21"/>
      <c r="F383" s="34" t="s">
        <v>90</v>
      </c>
      <c r="G383" s="9" t="s">
        <v>28</v>
      </c>
      <c r="H383" s="11">
        <v>2013</v>
      </c>
      <c r="I383" s="11" t="s">
        <v>5</v>
      </c>
      <c r="J383" s="12" t="s">
        <v>100</v>
      </c>
      <c r="K383" s="16" t="s">
        <v>6</v>
      </c>
      <c r="L383" s="16" t="s">
        <v>7</v>
      </c>
      <c r="M383" s="10">
        <v>24</v>
      </c>
      <c r="N383" s="19">
        <v>60</v>
      </c>
      <c r="O383" s="23"/>
      <c r="P383" s="17">
        <f t="shared" si="16"/>
        <v>72</v>
      </c>
      <c r="Q383" s="18">
        <f t="shared" si="17"/>
        <v>0</v>
      </c>
    </row>
    <row r="384" spans="2:17" s="1" customFormat="1" ht="15.75" customHeight="1">
      <c r="B384" s="14" t="s">
        <v>536</v>
      </c>
      <c r="C384" s="34" t="s">
        <v>388</v>
      </c>
      <c r="D384" s="26"/>
      <c r="E384" s="21"/>
      <c r="F384" s="34" t="s">
        <v>90</v>
      </c>
      <c r="G384" s="9" t="s">
        <v>28</v>
      </c>
      <c r="H384" s="11">
        <v>2016</v>
      </c>
      <c r="I384" s="11" t="s">
        <v>5</v>
      </c>
      <c r="J384" s="12" t="s">
        <v>23</v>
      </c>
      <c r="K384" s="16" t="s">
        <v>6</v>
      </c>
      <c r="L384" s="16" t="s">
        <v>7</v>
      </c>
      <c r="M384" s="10">
        <v>6</v>
      </c>
      <c r="N384" s="19">
        <v>60</v>
      </c>
      <c r="O384" s="23">
        <v>360</v>
      </c>
      <c r="P384" s="17">
        <f t="shared" si="16"/>
        <v>72</v>
      </c>
      <c r="Q384" s="18">
        <f t="shared" si="17"/>
        <v>432</v>
      </c>
    </row>
    <row r="385" spans="2:17" s="1" customFormat="1" ht="15.75" customHeight="1">
      <c r="B385" s="14" t="s">
        <v>139</v>
      </c>
      <c r="C385" s="34" t="s">
        <v>389</v>
      </c>
      <c r="D385" s="26"/>
      <c r="E385" s="21"/>
      <c r="F385" s="34" t="s">
        <v>90</v>
      </c>
      <c r="G385" s="9" t="s">
        <v>28</v>
      </c>
      <c r="H385" s="11">
        <v>2018</v>
      </c>
      <c r="I385" s="11" t="s">
        <v>5</v>
      </c>
      <c r="J385" s="12" t="s">
        <v>100</v>
      </c>
      <c r="K385" s="16" t="s">
        <v>6</v>
      </c>
      <c r="L385" s="16" t="s">
        <v>7</v>
      </c>
      <c r="M385" s="10">
        <v>0</v>
      </c>
      <c r="N385" s="19">
        <v>37</v>
      </c>
      <c r="O385" s="23"/>
      <c r="P385" s="17">
        <f t="shared" si="16"/>
        <v>44.4</v>
      </c>
      <c r="Q385" s="18">
        <f t="shared" si="17"/>
        <v>0</v>
      </c>
    </row>
    <row r="386" spans="2:17" s="1" customFormat="1" ht="15.75" customHeight="1">
      <c r="B386" s="14" t="s">
        <v>139</v>
      </c>
      <c r="C386" s="34" t="s">
        <v>389</v>
      </c>
      <c r="D386" s="26"/>
      <c r="E386" s="21"/>
      <c r="F386" s="34" t="s">
        <v>90</v>
      </c>
      <c r="G386" s="9" t="s">
        <v>28</v>
      </c>
      <c r="H386" s="11">
        <v>2019</v>
      </c>
      <c r="I386" s="11" t="s">
        <v>5</v>
      </c>
      <c r="J386" s="12" t="s">
        <v>100</v>
      </c>
      <c r="K386" s="16" t="s">
        <v>6</v>
      </c>
      <c r="L386" s="16" t="s">
        <v>7</v>
      </c>
      <c r="M386" s="10">
        <v>0</v>
      </c>
      <c r="N386" s="19">
        <v>37</v>
      </c>
      <c r="O386" s="23"/>
      <c r="P386" s="17">
        <f t="shared" si="16"/>
        <v>44.4</v>
      </c>
      <c r="Q386" s="18">
        <f t="shared" si="17"/>
        <v>0</v>
      </c>
    </row>
    <row r="387" spans="2:17" s="1" customFormat="1" ht="15.75" customHeight="1">
      <c r="B387" s="14" t="s">
        <v>139</v>
      </c>
      <c r="C387" s="34"/>
      <c r="D387" s="26"/>
      <c r="E387" s="21"/>
      <c r="F387" s="34" t="s">
        <v>90</v>
      </c>
      <c r="G387" s="9" t="s">
        <v>28</v>
      </c>
      <c r="H387" s="11">
        <v>2019</v>
      </c>
      <c r="I387" s="13" t="s">
        <v>12</v>
      </c>
      <c r="J387" s="12" t="s">
        <v>246</v>
      </c>
      <c r="K387" s="16" t="s">
        <v>6</v>
      </c>
      <c r="L387" s="16" t="s">
        <v>7</v>
      </c>
      <c r="M387" s="10">
        <v>0</v>
      </c>
      <c r="N387" s="19">
        <v>37</v>
      </c>
      <c r="O387" s="23">
        <v>111</v>
      </c>
      <c r="P387" s="17">
        <f t="shared" si="16"/>
        <v>44.4</v>
      </c>
      <c r="Q387" s="18">
        <f t="shared" si="17"/>
        <v>133.19999999999999</v>
      </c>
    </row>
    <row r="388" spans="2:17" s="1" customFormat="1" ht="15.75" customHeight="1">
      <c r="B388" s="14" t="s">
        <v>139</v>
      </c>
      <c r="C388" s="34"/>
      <c r="D388" s="26"/>
      <c r="E388" s="21"/>
      <c r="F388" s="34" t="s">
        <v>90</v>
      </c>
      <c r="G388" s="9" t="s">
        <v>28</v>
      </c>
      <c r="H388" s="11">
        <v>2019</v>
      </c>
      <c r="I388" s="13" t="s">
        <v>12</v>
      </c>
      <c r="J388" s="12" t="s">
        <v>100</v>
      </c>
      <c r="K388" s="16" t="s">
        <v>6</v>
      </c>
      <c r="L388" s="16" t="s">
        <v>7</v>
      </c>
      <c r="M388" s="10">
        <v>0</v>
      </c>
      <c r="N388" s="19">
        <v>38</v>
      </c>
      <c r="O388" s="23"/>
      <c r="P388" s="17">
        <f t="shared" si="16"/>
        <v>45.6</v>
      </c>
      <c r="Q388" s="18">
        <f t="shared" si="17"/>
        <v>0</v>
      </c>
    </row>
    <row r="389" spans="2:17" s="1" customFormat="1" ht="15.75" customHeight="1">
      <c r="B389" s="14" t="s">
        <v>139</v>
      </c>
      <c r="C389" s="34"/>
      <c r="D389" s="26"/>
      <c r="E389" s="21"/>
      <c r="F389" s="34" t="s">
        <v>90</v>
      </c>
      <c r="G389" s="9" t="s">
        <v>28</v>
      </c>
      <c r="H389" s="11">
        <v>2019</v>
      </c>
      <c r="I389" s="11" t="s">
        <v>5</v>
      </c>
      <c r="J389" s="12" t="s">
        <v>247</v>
      </c>
      <c r="K389" s="16" t="s">
        <v>6</v>
      </c>
      <c r="L389" s="16" t="s">
        <v>7</v>
      </c>
      <c r="M389" s="10">
        <v>0</v>
      </c>
      <c r="N389" s="19">
        <v>18</v>
      </c>
      <c r="O389" s="23">
        <v>216</v>
      </c>
      <c r="P389" s="17">
        <f t="shared" si="16"/>
        <v>21.599999999999998</v>
      </c>
      <c r="Q389" s="18">
        <f t="shared" si="17"/>
        <v>259.2</v>
      </c>
    </row>
    <row r="390" spans="2:17" s="1" customFormat="1" ht="15.75" customHeight="1">
      <c r="B390" s="14" t="s">
        <v>139</v>
      </c>
      <c r="C390" s="34"/>
      <c r="D390" s="26"/>
      <c r="E390" s="21"/>
      <c r="F390" s="34" t="s">
        <v>90</v>
      </c>
      <c r="G390" s="9" t="s">
        <v>28</v>
      </c>
      <c r="H390" s="11">
        <v>2020</v>
      </c>
      <c r="I390" s="13" t="s">
        <v>12</v>
      </c>
      <c r="J390" s="12" t="s">
        <v>246</v>
      </c>
      <c r="K390" s="16" t="s">
        <v>6</v>
      </c>
      <c r="L390" s="16" t="s">
        <v>7</v>
      </c>
      <c r="M390" s="10">
        <v>0</v>
      </c>
      <c r="N390" s="19">
        <v>37</v>
      </c>
      <c r="O390" s="23">
        <v>111</v>
      </c>
      <c r="P390" s="17">
        <f t="shared" ref="P390:P453" si="18">N390*1.2</f>
        <v>44.4</v>
      </c>
      <c r="Q390" s="18">
        <f t="shared" ref="Q390:Q453" si="19">O390*1.2</f>
        <v>133.19999999999999</v>
      </c>
    </row>
    <row r="391" spans="2:17" s="1" customFormat="1" ht="15.75" customHeight="1">
      <c r="B391" s="14" t="s">
        <v>137</v>
      </c>
      <c r="C391" s="34"/>
      <c r="D391" s="26"/>
      <c r="E391" s="21"/>
      <c r="F391" s="34" t="s">
        <v>90</v>
      </c>
      <c r="G391" s="9" t="s">
        <v>28</v>
      </c>
      <c r="H391" s="11">
        <v>2006</v>
      </c>
      <c r="I391" s="11" t="s">
        <v>5</v>
      </c>
      <c r="J391" s="12" t="s">
        <v>100</v>
      </c>
      <c r="K391" s="16" t="s">
        <v>6</v>
      </c>
      <c r="L391" s="16" t="s">
        <v>7</v>
      </c>
      <c r="M391" s="10">
        <v>0</v>
      </c>
      <c r="N391" s="19">
        <v>240</v>
      </c>
      <c r="O391" s="23"/>
      <c r="P391" s="17">
        <f t="shared" si="18"/>
        <v>288</v>
      </c>
      <c r="Q391" s="18">
        <f t="shared" si="19"/>
        <v>0</v>
      </c>
    </row>
    <row r="392" spans="2:17" s="1" customFormat="1" ht="15.75" customHeight="1">
      <c r="B392" s="14" t="s">
        <v>137</v>
      </c>
      <c r="C392" s="34"/>
      <c r="D392" s="26"/>
      <c r="E392" s="21"/>
      <c r="F392" s="34" t="s">
        <v>90</v>
      </c>
      <c r="G392" s="9" t="s">
        <v>28</v>
      </c>
      <c r="H392" s="11">
        <v>2007</v>
      </c>
      <c r="I392" s="11" t="s">
        <v>5</v>
      </c>
      <c r="J392" s="12" t="s">
        <v>100</v>
      </c>
      <c r="K392" s="16" t="s">
        <v>6</v>
      </c>
      <c r="L392" s="16" t="s">
        <v>7</v>
      </c>
      <c r="M392" s="10">
        <v>1</v>
      </c>
      <c r="N392" s="19">
        <v>260</v>
      </c>
      <c r="O392" s="23"/>
      <c r="P392" s="17">
        <f t="shared" si="18"/>
        <v>312</v>
      </c>
      <c r="Q392" s="18">
        <f t="shared" si="19"/>
        <v>0</v>
      </c>
    </row>
    <row r="393" spans="2:17" s="1" customFormat="1" ht="15.75" customHeight="1">
      <c r="B393" s="14" t="s">
        <v>137</v>
      </c>
      <c r="C393" s="34"/>
      <c r="D393" s="26"/>
      <c r="E393" s="21"/>
      <c r="F393" s="34" t="s">
        <v>90</v>
      </c>
      <c r="G393" s="9" t="s">
        <v>28</v>
      </c>
      <c r="H393" s="11">
        <v>2008</v>
      </c>
      <c r="I393" s="11" t="s">
        <v>5</v>
      </c>
      <c r="J393" s="12" t="s">
        <v>100</v>
      </c>
      <c r="K393" s="16" t="s">
        <v>6</v>
      </c>
      <c r="L393" s="16" t="s">
        <v>7</v>
      </c>
      <c r="M393" s="10">
        <v>0</v>
      </c>
      <c r="N393" s="19">
        <v>240</v>
      </c>
      <c r="O393" s="23"/>
      <c r="P393" s="17">
        <f t="shared" si="18"/>
        <v>288</v>
      </c>
      <c r="Q393" s="18">
        <f t="shared" si="19"/>
        <v>0</v>
      </c>
    </row>
    <row r="394" spans="2:17" s="1" customFormat="1" ht="15.75" customHeight="1">
      <c r="B394" s="14" t="s">
        <v>137</v>
      </c>
      <c r="C394" s="34"/>
      <c r="D394" s="26"/>
      <c r="E394" s="21"/>
      <c r="F394" s="34" t="s">
        <v>90</v>
      </c>
      <c r="G394" s="9" t="s">
        <v>28</v>
      </c>
      <c r="H394" s="11">
        <v>2009</v>
      </c>
      <c r="I394" s="11" t="s">
        <v>5</v>
      </c>
      <c r="J394" s="12" t="s">
        <v>100</v>
      </c>
      <c r="K394" s="16" t="s">
        <v>6</v>
      </c>
      <c r="L394" s="16" t="s">
        <v>7</v>
      </c>
      <c r="M394" s="10">
        <v>2</v>
      </c>
      <c r="N394" s="19">
        <v>230</v>
      </c>
      <c r="O394" s="23"/>
      <c r="P394" s="17">
        <f t="shared" si="18"/>
        <v>276</v>
      </c>
      <c r="Q394" s="18">
        <f t="shared" si="19"/>
        <v>0</v>
      </c>
    </row>
    <row r="395" spans="2:17" s="1" customFormat="1" ht="15.75" customHeight="1">
      <c r="B395" s="14" t="s">
        <v>137</v>
      </c>
      <c r="C395" s="34"/>
      <c r="D395" s="26"/>
      <c r="E395" s="21"/>
      <c r="F395" s="34" t="s">
        <v>90</v>
      </c>
      <c r="G395" s="9" t="s">
        <v>28</v>
      </c>
      <c r="H395" s="11">
        <v>2009</v>
      </c>
      <c r="I395" s="11" t="s">
        <v>5</v>
      </c>
      <c r="J395" s="12" t="s">
        <v>100</v>
      </c>
      <c r="K395" s="16" t="s">
        <v>25</v>
      </c>
      <c r="L395" s="16" t="s">
        <v>7</v>
      </c>
      <c r="M395" s="10">
        <v>0</v>
      </c>
      <c r="N395" s="19">
        <v>270</v>
      </c>
      <c r="O395" s="23"/>
      <c r="P395" s="17">
        <f t="shared" si="18"/>
        <v>324</v>
      </c>
      <c r="Q395" s="18">
        <f t="shared" si="19"/>
        <v>0</v>
      </c>
    </row>
    <row r="396" spans="2:17" s="1" customFormat="1" ht="15.75" customHeight="1">
      <c r="B396" s="14" t="s">
        <v>137</v>
      </c>
      <c r="C396" s="34"/>
      <c r="D396" s="26"/>
      <c r="E396" s="21"/>
      <c r="F396" s="34" t="s">
        <v>90</v>
      </c>
      <c r="G396" s="9" t="s">
        <v>28</v>
      </c>
      <c r="H396" s="11">
        <v>2010</v>
      </c>
      <c r="I396" s="11" t="s">
        <v>5</v>
      </c>
      <c r="J396" s="12" t="s">
        <v>100</v>
      </c>
      <c r="K396" s="16" t="s">
        <v>6</v>
      </c>
      <c r="L396" s="16" t="s">
        <v>7</v>
      </c>
      <c r="M396" s="10">
        <v>1</v>
      </c>
      <c r="N396" s="19">
        <v>230</v>
      </c>
      <c r="O396" s="23"/>
      <c r="P396" s="17">
        <f t="shared" si="18"/>
        <v>276</v>
      </c>
      <c r="Q396" s="18">
        <f t="shared" si="19"/>
        <v>0</v>
      </c>
    </row>
    <row r="397" spans="2:17" s="1" customFormat="1" ht="15.75" customHeight="1">
      <c r="B397" s="14" t="s">
        <v>137</v>
      </c>
      <c r="C397" s="34"/>
      <c r="D397" s="26"/>
      <c r="E397" s="21"/>
      <c r="F397" s="34" t="s">
        <v>90</v>
      </c>
      <c r="G397" s="9" t="s">
        <v>28</v>
      </c>
      <c r="H397" s="11">
        <v>2010</v>
      </c>
      <c r="I397" s="11" t="s">
        <v>5</v>
      </c>
      <c r="J397" s="12" t="s">
        <v>100</v>
      </c>
      <c r="K397" s="16" t="s">
        <v>25</v>
      </c>
      <c r="L397" s="16" t="s">
        <v>7</v>
      </c>
      <c r="M397" s="10">
        <v>0</v>
      </c>
      <c r="N397" s="19">
        <v>270</v>
      </c>
      <c r="O397" s="23"/>
      <c r="P397" s="17">
        <f t="shared" si="18"/>
        <v>324</v>
      </c>
      <c r="Q397" s="18">
        <f t="shared" si="19"/>
        <v>0</v>
      </c>
    </row>
    <row r="398" spans="2:17" s="1" customFormat="1" ht="15.75" customHeight="1">
      <c r="B398" s="14" t="s">
        <v>137</v>
      </c>
      <c r="C398" s="34"/>
      <c r="D398" s="26"/>
      <c r="E398" s="21"/>
      <c r="F398" s="34" t="s">
        <v>90</v>
      </c>
      <c r="G398" s="9" t="s">
        <v>28</v>
      </c>
      <c r="H398" s="11">
        <v>2011</v>
      </c>
      <c r="I398" s="11" t="s">
        <v>5</v>
      </c>
      <c r="J398" s="12" t="s">
        <v>100</v>
      </c>
      <c r="K398" s="16" t="s">
        <v>6</v>
      </c>
      <c r="L398" s="16" t="s">
        <v>7</v>
      </c>
      <c r="M398" s="10">
        <v>0</v>
      </c>
      <c r="N398" s="19">
        <v>250</v>
      </c>
      <c r="O398" s="23"/>
      <c r="P398" s="17">
        <f t="shared" si="18"/>
        <v>300</v>
      </c>
      <c r="Q398" s="18">
        <f t="shared" si="19"/>
        <v>0</v>
      </c>
    </row>
    <row r="399" spans="2:17" s="1" customFormat="1" ht="15.75" customHeight="1">
      <c r="B399" s="14" t="s">
        <v>137</v>
      </c>
      <c r="C399" s="34"/>
      <c r="D399" s="26"/>
      <c r="E399" s="21"/>
      <c r="F399" s="34" t="s">
        <v>90</v>
      </c>
      <c r="G399" s="9" t="s">
        <v>28</v>
      </c>
      <c r="H399" s="11">
        <v>2012</v>
      </c>
      <c r="I399" s="11" t="s">
        <v>5</v>
      </c>
      <c r="J399" s="12" t="s">
        <v>100</v>
      </c>
      <c r="K399" s="16" t="s">
        <v>6</v>
      </c>
      <c r="L399" s="16" t="s">
        <v>7</v>
      </c>
      <c r="M399" s="10">
        <v>1</v>
      </c>
      <c r="N399" s="19">
        <v>195</v>
      </c>
      <c r="O399" s="23"/>
      <c r="P399" s="17">
        <f t="shared" si="18"/>
        <v>234</v>
      </c>
      <c r="Q399" s="18">
        <f t="shared" si="19"/>
        <v>0</v>
      </c>
    </row>
    <row r="400" spans="2:17" s="1" customFormat="1" ht="15.75" customHeight="1">
      <c r="B400" s="14" t="s">
        <v>137</v>
      </c>
      <c r="C400" s="34"/>
      <c r="D400" s="26"/>
      <c r="E400" s="21"/>
      <c r="F400" s="34" t="s">
        <v>90</v>
      </c>
      <c r="G400" s="9" t="s">
        <v>28</v>
      </c>
      <c r="H400" s="11">
        <v>2012</v>
      </c>
      <c r="I400" s="11" t="s">
        <v>5</v>
      </c>
      <c r="J400" s="12" t="s">
        <v>100</v>
      </c>
      <c r="K400" s="16" t="s">
        <v>6</v>
      </c>
      <c r="L400" s="16" t="s">
        <v>7</v>
      </c>
      <c r="M400" s="10">
        <v>0</v>
      </c>
      <c r="N400" s="19">
        <v>240</v>
      </c>
      <c r="O400" s="23"/>
      <c r="P400" s="17">
        <f t="shared" si="18"/>
        <v>288</v>
      </c>
      <c r="Q400" s="18">
        <f t="shared" si="19"/>
        <v>0</v>
      </c>
    </row>
    <row r="401" spans="2:17" s="1" customFormat="1" ht="15.75" customHeight="1">
      <c r="B401" s="14" t="s">
        <v>137</v>
      </c>
      <c r="C401" s="34"/>
      <c r="D401" s="26"/>
      <c r="E401" s="21"/>
      <c r="F401" s="34" t="s">
        <v>90</v>
      </c>
      <c r="G401" s="9" t="s">
        <v>28</v>
      </c>
      <c r="H401" s="11">
        <v>2013</v>
      </c>
      <c r="I401" s="11" t="s">
        <v>5</v>
      </c>
      <c r="J401" s="12" t="s">
        <v>100</v>
      </c>
      <c r="K401" s="16" t="s">
        <v>6</v>
      </c>
      <c r="L401" s="16" t="s">
        <v>7</v>
      </c>
      <c r="M401" s="10">
        <v>1</v>
      </c>
      <c r="N401" s="19">
        <v>190</v>
      </c>
      <c r="O401" s="23"/>
      <c r="P401" s="17">
        <f t="shared" si="18"/>
        <v>228</v>
      </c>
      <c r="Q401" s="18">
        <f t="shared" si="19"/>
        <v>0</v>
      </c>
    </row>
    <row r="402" spans="2:17" s="1" customFormat="1" ht="15.75" customHeight="1">
      <c r="B402" s="14" t="s">
        <v>137</v>
      </c>
      <c r="C402" s="34"/>
      <c r="D402" s="25"/>
      <c r="E402" s="20"/>
      <c r="F402" s="34" t="s">
        <v>90</v>
      </c>
      <c r="G402" s="9" t="s">
        <v>28</v>
      </c>
      <c r="H402" s="11">
        <v>2013</v>
      </c>
      <c r="I402" s="11" t="s">
        <v>5</v>
      </c>
      <c r="J402" s="12" t="s">
        <v>100</v>
      </c>
      <c r="K402" s="16" t="s">
        <v>6</v>
      </c>
      <c r="L402" s="16" t="s">
        <v>7</v>
      </c>
      <c r="M402" s="10">
        <v>0</v>
      </c>
      <c r="N402" s="19">
        <v>230</v>
      </c>
      <c r="O402" s="23"/>
      <c r="P402" s="17">
        <f t="shared" si="18"/>
        <v>276</v>
      </c>
      <c r="Q402" s="18">
        <f t="shared" si="19"/>
        <v>0</v>
      </c>
    </row>
    <row r="403" spans="2:17" s="1" customFormat="1" ht="15.75" customHeight="1">
      <c r="B403" s="14" t="s">
        <v>137</v>
      </c>
      <c r="C403" s="34"/>
      <c r="D403" s="25"/>
      <c r="E403" s="20"/>
      <c r="F403" s="34" t="s">
        <v>90</v>
      </c>
      <c r="G403" s="9" t="s">
        <v>28</v>
      </c>
      <c r="H403" s="11">
        <v>2013</v>
      </c>
      <c r="I403" s="11" t="s">
        <v>5</v>
      </c>
      <c r="J403" s="12" t="s">
        <v>100</v>
      </c>
      <c r="K403" s="16" t="s">
        <v>25</v>
      </c>
      <c r="L403" s="16" t="s">
        <v>7</v>
      </c>
      <c r="M403" s="10">
        <v>0</v>
      </c>
      <c r="N403" s="19">
        <v>200</v>
      </c>
      <c r="O403" s="23"/>
      <c r="P403" s="17">
        <f t="shared" si="18"/>
        <v>240</v>
      </c>
      <c r="Q403" s="18">
        <f t="shared" si="19"/>
        <v>0</v>
      </c>
    </row>
    <row r="404" spans="2:17" s="1" customFormat="1" ht="15.75" customHeight="1">
      <c r="B404" s="14" t="s">
        <v>137</v>
      </c>
      <c r="C404" s="34"/>
      <c r="D404" s="26"/>
      <c r="E404" s="21"/>
      <c r="F404" s="34" t="s">
        <v>90</v>
      </c>
      <c r="G404" s="9" t="s">
        <v>28</v>
      </c>
      <c r="H404" s="11">
        <v>2014</v>
      </c>
      <c r="I404" s="11" t="s">
        <v>5</v>
      </c>
      <c r="J404" s="12" t="s">
        <v>100</v>
      </c>
      <c r="K404" s="16" t="s">
        <v>6</v>
      </c>
      <c r="L404" s="16" t="s">
        <v>7</v>
      </c>
      <c r="M404" s="10">
        <v>0</v>
      </c>
      <c r="N404" s="19">
        <v>190</v>
      </c>
      <c r="O404" s="23"/>
      <c r="P404" s="17">
        <f t="shared" si="18"/>
        <v>228</v>
      </c>
      <c r="Q404" s="18">
        <f t="shared" si="19"/>
        <v>0</v>
      </c>
    </row>
    <row r="405" spans="2:17" s="1" customFormat="1" ht="15.75" customHeight="1">
      <c r="B405" s="14" t="s">
        <v>137</v>
      </c>
      <c r="C405" s="34"/>
      <c r="D405" s="26"/>
      <c r="E405" s="21"/>
      <c r="F405" s="34" t="s">
        <v>90</v>
      </c>
      <c r="G405" s="9" t="s">
        <v>28</v>
      </c>
      <c r="H405" s="11">
        <v>2015</v>
      </c>
      <c r="I405" s="11" t="s">
        <v>5</v>
      </c>
      <c r="J405" s="12" t="s">
        <v>100</v>
      </c>
      <c r="K405" s="16" t="s">
        <v>6</v>
      </c>
      <c r="L405" s="16" t="s">
        <v>7</v>
      </c>
      <c r="M405" s="10">
        <v>2</v>
      </c>
      <c r="N405" s="19">
        <v>200</v>
      </c>
      <c r="O405" s="23"/>
      <c r="P405" s="17">
        <f t="shared" si="18"/>
        <v>240</v>
      </c>
      <c r="Q405" s="18">
        <f t="shared" si="19"/>
        <v>0</v>
      </c>
    </row>
    <row r="406" spans="2:17" s="1" customFormat="1" ht="15.75" customHeight="1">
      <c r="B406" s="14" t="s">
        <v>137</v>
      </c>
      <c r="C406" s="34"/>
      <c r="D406" s="26"/>
      <c r="E406" s="21"/>
      <c r="F406" s="34" t="s">
        <v>90</v>
      </c>
      <c r="G406" s="9" t="s">
        <v>28</v>
      </c>
      <c r="H406" s="11">
        <v>2016</v>
      </c>
      <c r="I406" s="11" t="s">
        <v>5</v>
      </c>
      <c r="J406" s="12" t="s">
        <v>100</v>
      </c>
      <c r="K406" s="16" t="s">
        <v>105</v>
      </c>
      <c r="L406" s="16" t="s">
        <v>7</v>
      </c>
      <c r="M406" s="10">
        <v>0</v>
      </c>
      <c r="N406" s="19">
        <v>245</v>
      </c>
      <c r="O406" s="23"/>
      <c r="P406" s="17">
        <f t="shared" si="18"/>
        <v>294</v>
      </c>
      <c r="Q406" s="18">
        <f t="shared" si="19"/>
        <v>0</v>
      </c>
    </row>
    <row r="407" spans="2:17" s="1" customFormat="1" ht="15.75" customHeight="1">
      <c r="B407" s="14" t="s">
        <v>137</v>
      </c>
      <c r="C407" s="34"/>
      <c r="D407" s="26"/>
      <c r="E407" s="21"/>
      <c r="F407" s="34" t="s">
        <v>90</v>
      </c>
      <c r="G407" s="9" t="s">
        <v>28</v>
      </c>
      <c r="H407" s="11">
        <v>2018</v>
      </c>
      <c r="I407" s="11" t="s">
        <v>5</v>
      </c>
      <c r="J407" s="12" t="s">
        <v>100</v>
      </c>
      <c r="K407" s="16" t="s">
        <v>6</v>
      </c>
      <c r="L407" s="16" t="s">
        <v>7</v>
      </c>
      <c r="M407" s="10">
        <v>0</v>
      </c>
      <c r="N407" s="19">
        <v>200</v>
      </c>
      <c r="O407" s="23"/>
      <c r="P407" s="17">
        <f t="shared" si="18"/>
        <v>240</v>
      </c>
      <c r="Q407" s="18">
        <f t="shared" si="19"/>
        <v>0</v>
      </c>
    </row>
    <row r="408" spans="2:17" s="1" customFormat="1" ht="15.75" customHeight="1">
      <c r="B408" s="14" t="s">
        <v>137</v>
      </c>
      <c r="C408" s="34"/>
      <c r="D408" s="26"/>
      <c r="E408" s="21"/>
      <c r="F408" s="34" t="s">
        <v>90</v>
      </c>
      <c r="G408" s="9" t="s">
        <v>28</v>
      </c>
      <c r="H408" s="11">
        <v>2019</v>
      </c>
      <c r="I408" s="11" t="s">
        <v>5</v>
      </c>
      <c r="J408" s="12" t="s">
        <v>100</v>
      </c>
      <c r="K408" s="16" t="s">
        <v>6</v>
      </c>
      <c r="L408" s="16" t="s">
        <v>7</v>
      </c>
      <c r="M408" s="10">
        <v>0</v>
      </c>
      <c r="N408" s="19">
        <v>200</v>
      </c>
      <c r="O408" s="23"/>
      <c r="P408" s="17">
        <f t="shared" si="18"/>
        <v>240</v>
      </c>
      <c r="Q408" s="18">
        <f t="shared" si="19"/>
        <v>0</v>
      </c>
    </row>
    <row r="409" spans="2:17" s="1" customFormat="1" ht="15.75" customHeight="1">
      <c r="B409" s="14" t="s">
        <v>137</v>
      </c>
      <c r="C409" s="34"/>
      <c r="D409" s="26"/>
      <c r="E409" s="21"/>
      <c r="F409" s="34" t="s">
        <v>90</v>
      </c>
      <c r="G409" s="9" t="s">
        <v>28</v>
      </c>
      <c r="H409" s="11">
        <v>2020</v>
      </c>
      <c r="I409" s="11" t="s">
        <v>5</v>
      </c>
      <c r="J409" s="12" t="s">
        <v>100</v>
      </c>
      <c r="K409" s="16" t="s">
        <v>6</v>
      </c>
      <c r="L409" s="16" t="s">
        <v>7</v>
      </c>
      <c r="M409" s="10">
        <v>0</v>
      </c>
      <c r="N409" s="19">
        <v>230</v>
      </c>
      <c r="O409" s="23"/>
      <c r="P409" s="17">
        <f t="shared" si="18"/>
        <v>276</v>
      </c>
      <c r="Q409" s="18">
        <f t="shared" si="19"/>
        <v>0</v>
      </c>
    </row>
    <row r="410" spans="2:17" s="1" customFormat="1" ht="15.75" customHeight="1">
      <c r="B410" s="14" t="s">
        <v>137</v>
      </c>
      <c r="C410" s="34"/>
      <c r="D410" s="26"/>
      <c r="E410" s="21"/>
      <c r="F410" s="34" t="s">
        <v>91</v>
      </c>
      <c r="G410" s="9" t="s">
        <v>28</v>
      </c>
      <c r="H410" s="11">
        <v>2015</v>
      </c>
      <c r="I410" s="11" t="s">
        <v>5</v>
      </c>
      <c r="J410" s="12" t="s">
        <v>100</v>
      </c>
      <c r="K410" s="16" t="s">
        <v>6</v>
      </c>
      <c r="L410" s="16" t="s">
        <v>7</v>
      </c>
      <c r="M410" s="10">
        <v>1</v>
      </c>
      <c r="N410" s="19">
        <v>300</v>
      </c>
      <c r="O410" s="23"/>
      <c r="P410" s="17">
        <f t="shared" si="18"/>
        <v>360</v>
      </c>
      <c r="Q410" s="18">
        <f t="shared" si="19"/>
        <v>0</v>
      </c>
    </row>
    <row r="411" spans="2:17" s="1" customFormat="1" ht="15.75" customHeight="1">
      <c r="B411" s="14" t="s">
        <v>140</v>
      </c>
      <c r="C411" s="34"/>
      <c r="D411" s="26"/>
      <c r="E411" s="21"/>
      <c r="F411" s="34" t="s">
        <v>90</v>
      </c>
      <c r="G411" s="9" t="s">
        <v>28</v>
      </c>
      <c r="H411" s="11">
        <v>2018</v>
      </c>
      <c r="I411" s="11" t="s">
        <v>5</v>
      </c>
      <c r="J411" s="12" t="s">
        <v>100</v>
      </c>
      <c r="K411" s="16" t="s">
        <v>6</v>
      </c>
      <c r="L411" s="16" t="s">
        <v>7</v>
      </c>
      <c r="M411" s="10">
        <v>1</v>
      </c>
      <c r="N411" s="19">
        <v>145</v>
      </c>
      <c r="O411" s="23"/>
      <c r="P411" s="17">
        <f t="shared" si="18"/>
        <v>174</v>
      </c>
      <c r="Q411" s="18">
        <f t="shared" si="19"/>
        <v>0</v>
      </c>
    </row>
    <row r="412" spans="2:17" s="1" customFormat="1" ht="15.75" customHeight="1">
      <c r="B412" s="14" t="s">
        <v>140</v>
      </c>
      <c r="C412" s="34"/>
      <c r="D412" s="26"/>
      <c r="E412" s="21"/>
      <c r="F412" s="34" t="s">
        <v>90</v>
      </c>
      <c r="G412" s="9" t="s">
        <v>28</v>
      </c>
      <c r="H412" s="11">
        <v>2019</v>
      </c>
      <c r="I412" s="11" t="s">
        <v>5</v>
      </c>
      <c r="J412" s="12" t="s">
        <v>100</v>
      </c>
      <c r="K412" s="16" t="s">
        <v>6</v>
      </c>
      <c r="L412" s="16" t="s">
        <v>7</v>
      </c>
      <c r="M412" s="10">
        <v>1</v>
      </c>
      <c r="N412" s="19">
        <v>145</v>
      </c>
      <c r="O412" s="23"/>
      <c r="P412" s="17">
        <f t="shared" si="18"/>
        <v>174</v>
      </c>
      <c r="Q412" s="18">
        <f t="shared" si="19"/>
        <v>0</v>
      </c>
    </row>
    <row r="413" spans="2:17" s="1" customFormat="1" ht="15.75" customHeight="1">
      <c r="B413" s="14" t="s">
        <v>140</v>
      </c>
      <c r="C413" s="34"/>
      <c r="D413" s="26"/>
      <c r="E413" s="21"/>
      <c r="F413" s="34" t="s">
        <v>90</v>
      </c>
      <c r="G413" s="9" t="s">
        <v>28</v>
      </c>
      <c r="H413" s="11">
        <v>2020</v>
      </c>
      <c r="I413" s="11" t="s">
        <v>5</v>
      </c>
      <c r="J413" s="12" t="s">
        <v>100</v>
      </c>
      <c r="K413" s="16" t="s">
        <v>6</v>
      </c>
      <c r="L413" s="16" t="s">
        <v>7</v>
      </c>
      <c r="M413" s="10">
        <v>1</v>
      </c>
      <c r="N413" s="19">
        <v>145</v>
      </c>
      <c r="O413" s="23"/>
      <c r="P413" s="17">
        <f t="shared" si="18"/>
        <v>174</v>
      </c>
      <c r="Q413" s="18">
        <f t="shared" si="19"/>
        <v>0</v>
      </c>
    </row>
    <row r="414" spans="2:17" s="1" customFormat="1" ht="15.75" customHeight="1">
      <c r="B414" s="14" t="s">
        <v>537</v>
      </c>
      <c r="C414" s="34" t="s">
        <v>390</v>
      </c>
      <c r="D414" s="26"/>
      <c r="E414" s="21"/>
      <c r="F414" s="34" t="s">
        <v>90</v>
      </c>
      <c r="G414" s="9" t="s">
        <v>28</v>
      </c>
      <c r="H414" s="11">
        <v>2010</v>
      </c>
      <c r="I414" s="11" t="s">
        <v>5</v>
      </c>
      <c r="J414" s="12" t="s">
        <v>100</v>
      </c>
      <c r="K414" s="16" t="s">
        <v>6</v>
      </c>
      <c r="L414" s="16" t="s">
        <v>7</v>
      </c>
      <c r="M414" s="10">
        <v>0</v>
      </c>
      <c r="N414" s="19">
        <v>75</v>
      </c>
      <c r="O414" s="23"/>
      <c r="P414" s="17">
        <f t="shared" si="18"/>
        <v>90</v>
      </c>
      <c r="Q414" s="18">
        <f t="shared" si="19"/>
        <v>0</v>
      </c>
    </row>
    <row r="415" spans="2:17" s="1" customFormat="1" ht="15.75" customHeight="1">
      <c r="B415" s="14" t="s">
        <v>537</v>
      </c>
      <c r="C415" s="34" t="s">
        <v>391</v>
      </c>
      <c r="D415" s="26"/>
      <c r="E415" s="21"/>
      <c r="F415" s="34" t="s">
        <v>90</v>
      </c>
      <c r="G415" s="9" t="s">
        <v>28</v>
      </c>
      <c r="H415" s="11">
        <v>2009</v>
      </c>
      <c r="I415" s="11" t="s">
        <v>5</v>
      </c>
      <c r="J415" s="12" t="s">
        <v>100</v>
      </c>
      <c r="K415" s="16" t="s">
        <v>6</v>
      </c>
      <c r="L415" s="16" t="s">
        <v>7</v>
      </c>
      <c r="M415" s="10">
        <v>1</v>
      </c>
      <c r="N415" s="19">
        <v>75</v>
      </c>
      <c r="O415" s="23"/>
      <c r="P415" s="17">
        <f t="shared" si="18"/>
        <v>90</v>
      </c>
      <c r="Q415" s="18">
        <f t="shared" si="19"/>
        <v>0</v>
      </c>
    </row>
    <row r="416" spans="2:17" s="1" customFormat="1" ht="15.75" customHeight="1">
      <c r="B416" s="14" t="s">
        <v>537</v>
      </c>
      <c r="C416" s="34" t="s">
        <v>392</v>
      </c>
      <c r="D416" s="26"/>
      <c r="E416" s="21"/>
      <c r="F416" s="34" t="s">
        <v>90</v>
      </c>
      <c r="G416" s="9" t="s">
        <v>28</v>
      </c>
      <c r="H416" s="11">
        <v>2010</v>
      </c>
      <c r="I416" s="11" t="s">
        <v>5</v>
      </c>
      <c r="J416" s="12" t="s">
        <v>100</v>
      </c>
      <c r="K416" s="16" t="s">
        <v>6</v>
      </c>
      <c r="L416" s="16" t="s">
        <v>7</v>
      </c>
      <c r="M416" s="10">
        <v>0</v>
      </c>
      <c r="N416" s="19">
        <v>75</v>
      </c>
      <c r="O416" s="23"/>
      <c r="P416" s="17">
        <f t="shared" si="18"/>
        <v>90</v>
      </c>
      <c r="Q416" s="18">
        <f t="shared" si="19"/>
        <v>0</v>
      </c>
    </row>
    <row r="417" spans="2:17" s="1" customFormat="1" ht="15.75" customHeight="1">
      <c r="B417" s="14" t="s">
        <v>261</v>
      </c>
      <c r="C417" s="34" t="s">
        <v>262</v>
      </c>
      <c r="D417" s="26"/>
      <c r="E417" s="21"/>
      <c r="F417" s="34" t="s">
        <v>90</v>
      </c>
      <c r="G417" s="9" t="s">
        <v>28</v>
      </c>
      <c r="H417" s="11">
        <v>2020</v>
      </c>
      <c r="I417" s="11" t="s">
        <v>5</v>
      </c>
      <c r="J417" s="12" t="s">
        <v>100</v>
      </c>
      <c r="K417" s="16" t="s">
        <v>6</v>
      </c>
      <c r="L417" s="16" t="s">
        <v>7</v>
      </c>
      <c r="M417" s="10">
        <v>1</v>
      </c>
      <c r="N417" s="19">
        <v>40</v>
      </c>
      <c r="O417" s="23"/>
      <c r="P417" s="17">
        <f t="shared" si="18"/>
        <v>48</v>
      </c>
      <c r="Q417" s="18">
        <f t="shared" si="19"/>
        <v>0</v>
      </c>
    </row>
    <row r="418" spans="2:17" s="1" customFormat="1" ht="15.75" customHeight="1">
      <c r="B418" s="14" t="s">
        <v>538</v>
      </c>
      <c r="C418" s="34" t="s">
        <v>393</v>
      </c>
      <c r="D418" s="26"/>
      <c r="E418" s="21"/>
      <c r="F418" s="34" t="s">
        <v>90</v>
      </c>
      <c r="G418" s="9" t="s">
        <v>28</v>
      </c>
      <c r="H418" s="11">
        <v>2019</v>
      </c>
      <c r="I418" s="11" t="s">
        <v>5</v>
      </c>
      <c r="J418" s="12" t="s">
        <v>100</v>
      </c>
      <c r="K418" s="16" t="s">
        <v>6</v>
      </c>
      <c r="L418" s="16" t="s">
        <v>7</v>
      </c>
      <c r="M418" s="10">
        <v>0</v>
      </c>
      <c r="N418" s="19">
        <v>40</v>
      </c>
      <c r="O418" s="23"/>
      <c r="P418" s="17">
        <f t="shared" si="18"/>
        <v>48</v>
      </c>
      <c r="Q418" s="18">
        <f t="shared" si="19"/>
        <v>0</v>
      </c>
    </row>
    <row r="419" spans="2:17" s="1" customFormat="1" ht="15.75" customHeight="1">
      <c r="B419" s="14" t="s">
        <v>252</v>
      </c>
      <c r="C419" s="34"/>
      <c r="D419" s="25"/>
      <c r="E419" s="40" t="s">
        <v>254</v>
      </c>
      <c r="F419" s="34" t="s">
        <v>90</v>
      </c>
      <c r="G419" s="9" t="s">
        <v>28</v>
      </c>
      <c r="H419" s="11">
        <v>2011</v>
      </c>
      <c r="I419" s="11" t="s">
        <v>5</v>
      </c>
      <c r="J419" s="12" t="s">
        <v>100</v>
      </c>
      <c r="K419" s="16" t="s">
        <v>6</v>
      </c>
      <c r="L419" s="16" t="s">
        <v>7</v>
      </c>
      <c r="M419" s="10">
        <v>0</v>
      </c>
      <c r="N419" s="19">
        <v>90</v>
      </c>
      <c r="O419" s="23"/>
      <c r="P419" s="17">
        <f t="shared" si="18"/>
        <v>108</v>
      </c>
      <c r="Q419" s="18">
        <f t="shared" si="19"/>
        <v>0</v>
      </c>
    </row>
    <row r="420" spans="2:17" s="1" customFormat="1" ht="15.75" customHeight="1">
      <c r="B420" s="14" t="s">
        <v>252</v>
      </c>
      <c r="C420" s="34"/>
      <c r="D420" s="25"/>
      <c r="E420" s="20"/>
      <c r="F420" s="34" t="s">
        <v>90</v>
      </c>
      <c r="G420" s="9" t="s">
        <v>28</v>
      </c>
      <c r="H420" s="11">
        <v>2013</v>
      </c>
      <c r="I420" s="11" t="s">
        <v>5</v>
      </c>
      <c r="J420" s="12" t="s">
        <v>100</v>
      </c>
      <c r="K420" s="16" t="s">
        <v>6</v>
      </c>
      <c r="L420" s="16" t="s">
        <v>7</v>
      </c>
      <c r="M420" s="10">
        <v>2</v>
      </c>
      <c r="N420" s="19">
        <v>90</v>
      </c>
      <c r="O420" s="23"/>
      <c r="P420" s="17">
        <f t="shared" si="18"/>
        <v>108</v>
      </c>
      <c r="Q420" s="18">
        <f t="shared" si="19"/>
        <v>0</v>
      </c>
    </row>
    <row r="421" spans="2:17" s="1" customFormat="1" ht="15.75" customHeight="1">
      <c r="B421" s="14" t="s">
        <v>539</v>
      </c>
      <c r="C421" s="34" t="s">
        <v>394</v>
      </c>
      <c r="D421" s="26"/>
      <c r="E421" s="21"/>
      <c r="F421" s="34" t="s">
        <v>90</v>
      </c>
      <c r="G421" s="9" t="s">
        <v>28</v>
      </c>
      <c r="H421" s="11">
        <v>2018</v>
      </c>
      <c r="I421" s="11" t="s">
        <v>5</v>
      </c>
      <c r="J421" s="12" t="s">
        <v>100</v>
      </c>
      <c r="K421" s="16" t="s">
        <v>6</v>
      </c>
      <c r="L421" s="16" t="s">
        <v>7</v>
      </c>
      <c r="M421" s="10">
        <v>2</v>
      </c>
      <c r="N421" s="19">
        <v>35</v>
      </c>
      <c r="O421" s="23"/>
      <c r="P421" s="17">
        <f t="shared" si="18"/>
        <v>42</v>
      </c>
      <c r="Q421" s="18">
        <f t="shared" si="19"/>
        <v>0</v>
      </c>
    </row>
    <row r="422" spans="2:17" s="1" customFormat="1" ht="15.75" customHeight="1">
      <c r="B422" s="14" t="s">
        <v>539</v>
      </c>
      <c r="C422" s="34" t="s">
        <v>395</v>
      </c>
      <c r="D422" s="26"/>
      <c r="E422" s="21"/>
      <c r="F422" s="34" t="s">
        <v>90</v>
      </c>
      <c r="G422" s="9" t="s">
        <v>28</v>
      </c>
      <c r="H422" s="11">
        <v>2018</v>
      </c>
      <c r="I422" s="11" t="s">
        <v>5</v>
      </c>
      <c r="J422" s="12" t="s">
        <v>100</v>
      </c>
      <c r="K422" s="16" t="s">
        <v>6</v>
      </c>
      <c r="L422" s="16" t="s">
        <v>7</v>
      </c>
      <c r="M422" s="10">
        <v>2</v>
      </c>
      <c r="N422" s="19">
        <v>35</v>
      </c>
      <c r="O422" s="23"/>
      <c r="P422" s="17">
        <f t="shared" si="18"/>
        <v>42</v>
      </c>
      <c r="Q422" s="18">
        <f t="shared" si="19"/>
        <v>0</v>
      </c>
    </row>
    <row r="423" spans="2:17" s="1" customFormat="1" ht="15.75" customHeight="1">
      <c r="B423" s="14" t="s">
        <v>539</v>
      </c>
      <c r="C423" s="34" t="s">
        <v>396</v>
      </c>
      <c r="D423" s="26"/>
      <c r="E423" s="21"/>
      <c r="F423" s="34" t="s">
        <v>90</v>
      </c>
      <c r="G423" s="9" t="s">
        <v>28</v>
      </c>
      <c r="H423" s="11">
        <v>2018</v>
      </c>
      <c r="I423" s="11" t="s">
        <v>5</v>
      </c>
      <c r="J423" s="12" t="s">
        <v>100</v>
      </c>
      <c r="K423" s="16" t="s">
        <v>6</v>
      </c>
      <c r="L423" s="16" t="s">
        <v>7</v>
      </c>
      <c r="M423" s="10">
        <v>1</v>
      </c>
      <c r="N423" s="19">
        <v>35</v>
      </c>
      <c r="O423" s="23"/>
      <c r="P423" s="17">
        <f t="shared" si="18"/>
        <v>42</v>
      </c>
      <c r="Q423" s="18">
        <f t="shared" si="19"/>
        <v>0</v>
      </c>
    </row>
    <row r="424" spans="2:17" s="1" customFormat="1" ht="15.75" customHeight="1">
      <c r="B424" s="14" t="s">
        <v>539</v>
      </c>
      <c r="C424" s="34" t="s">
        <v>397</v>
      </c>
      <c r="D424" s="26"/>
      <c r="E424" s="21"/>
      <c r="F424" s="34" t="s">
        <v>90</v>
      </c>
      <c r="G424" s="9" t="s">
        <v>28</v>
      </c>
      <c r="H424" s="11">
        <v>2017</v>
      </c>
      <c r="I424" s="11" t="s">
        <v>5</v>
      </c>
      <c r="J424" s="12" t="s">
        <v>100</v>
      </c>
      <c r="K424" s="16" t="s">
        <v>6</v>
      </c>
      <c r="L424" s="16" t="s">
        <v>7</v>
      </c>
      <c r="M424" s="10">
        <v>1</v>
      </c>
      <c r="N424" s="19">
        <v>35</v>
      </c>
      <c r="O424" s="23"/>
      <c r="P424" s="17">
        <f t="shared" si="18"/>
        <v>42</v>
      </c>
      <c r="Q424" s="18">
        <f t="shared" si="19"/>
        <v>0</v>
      </c>
    </row>
    <row r="425" spans="2:17" s="1" customFormat="1" ht="15.75" customHeight="1">
      <c r="B425" s="14" t="s">
        <v>540</v>
      </c>
      <c r="C425" s="34" t="s">
        <v>398</v>
      </c>
      <c r="D425" s="26"/>
      <c r="E425" s="21"/>
      <c r="F425" s="34" t="s">
        <v>91</v>
      </c>
      <c r="G425" s="9" t="s">
        <v>104</v>
      </c>
      <c r="H425" s="11">
        <v>2021</v>
      </c>
      <c r="I425" s="11" t="s">
        <v>5</v>
      </c>
      <c r="J425" s="12" t="s">
        <v>100</v>
      </c>
      <c r="K425" s="16" t="s">
        <v>6</v>
      </c>
      <c r="L425" s="16" t="s">
        <v>7</v>
      </c>
      <c r="M425" s="10">
        <v>0</v>
      </c>
      <c r="N425" s="19">
        <v>185</v>
      </c>
      <c r="O425" s="23"/>
      <c r="P425" s="17">
        <f t="shared" si="18"/>
        <v>222</v>
      </c>
      <c r="Q425" s="18">
        <f t="shared" si="19"/>
        <v>0</v>
      </c>
    </row>
    <row r="426" spans="2:17" s="1" customFormat="1" ht="15.75" customHeight="1">
      <c r="B426" s="14" t="s">
        <v>540</v>
      </c>
      <c r="C426" s="34" t="s">
        <v>399</v>
      </c>
      <c r="D426" s="26"/>
      <c r="E426" s="21"/>
      <c r="F426" s="34" t="s">
        <v>91</v>
      </c>
      <c r="G426" s="9" t="s">
        <v>104</v>
      </c>
      <c r="H426" s="11">
        <v>2021</v>
      </c>
      <c r="I426" s="11" t="s">
        <v>5</v>
      </c>
      <c r="J426" s="12" t="s">
        <v>100</v>
      </c>
      <c r="K426" s="16" t="s">
        <v>6</v>
      </c>
      <c r="L426" s="16" t="s">
        <v>7</v>
      </c>
      <c r="M426" s="10">
        <v>0</v>
      </c>
      <c r="N426" s="19">
        <v>185</v>
      </c>
      <c r="O426" s="23"/>
      <c r="P426" s="17">
        <f t="shared" si="18"/>
        <v>222</v>
      </c>
      <c r="Q426" s="18">
        <f t="shared" si="19"/>
        <v>0</v>
      </c>
    </row>
    <row r="427" spans="2:17" s="1" customFormat="1" ht="15.75" customHeight="1">
      <c r="B427" s="14" t="s">
        <v>541</v>
      </c>
      <c r="C427" s="34" t="s">
        <v>400</v>
      </c>
      <c r="D427" s="26"/>
      <c r="E427" s="21"/>
      <c r="F427" s="34" t="s">
        <v>91</v>
      </c>
      <c r="G427" s="9" t="s">
        <v>104</v>
      </c>
      <c r="H427" s="11">
        <v>2017</v>
      </c>
      <c r="I427" s="11" t="s">
        <v>5</v>
      </c>
      <c r="J427" s="12" t="s">
        <v>100</v>
      </c>
      <c r="K427" s="16" t="s">
        <v>6</v>
      </c>
      <c r="L427" s="16" t="s">
        <v>7</v>
      </c>
      <c r="M427" s="10">
        <v>1</v>
      </c>
      <c r="N427" s="19">
        <v>25</v>
      </c>
      <c r="O427" s="23"/>
      <c r="P427" s="17">
        <f t="shared" si="18"/>
        <v>30</v>
      </c>
      <c r="Q427" s="18">
        <f t="shared" si="19"/>
        <v>0</v>
      </c>
    </row>
    <row r="428" spans="2:17" s="1" customFormat="1" ht="15.75" customHeight="1">
      <c r="B428" s="14" t="s">
        <v>103</v>
      </c>
      <c r="C428" s="34" t="s">
        <v>401</v>
      </c>
      <c r="D428" s="26"/>
      <c r="E428" s="21"/>
      <c r="F428" s="34" t="s">
        <v>91</v>
      </c>
      <c r="G428" s="9" t="s">
        <v>104</v>
      </c>
      <c r="H428" s="11">
        <v>2007</v>
      </c>
      <c r="I428" s="11" t="s">
        <v>5</v>
      </c>
      <c r="J428" s="12" t="s">
        <v>100</v>
      </c>
      <c r="K428" s="16" t="s">
        <v>6</v>
      </c>
      <c r="L428" s="16" t="s">
        <v>7</v>
      </c>
      <c r="M428" s="10">
        <v>0</v>
      </c>
      <c r="N428" s="19">
        <v>230</v>
      </c>
      <c r="O428" s="23"/>
      <c r="P428" s="17">
        <f t="shared" si="18"/>
        <v>276</v>
      </c>
      <c r="Q428" s="18">
        <f t="shared" si="19"/>
        <v>0</v>
      </c>
    </row>
    <row r="429" spans="2:17" s="1" customFormat="1" ht="15.75" customHeight="1">
      <c r="B429" s="14" t="s">
        <v>103</v>
      </c>
      <c r="C429" s="34" t="s">
        <v>401</v>
      </c>
      <c r="D429" s="26"/>
      <c r="E429" s="21"/>
      <c r="F429" s="34" t="s">
        <v>91</v>
      </c>
      <c r="G429" s="9" t="s">
        <v>104</v>
      </c>
      <c r="H429" s="11">
        <v>2010</v>
      </c>
      <c r="I429" s="11" t="s">
        <v>5</v>
      </c>
      <c r="J429" s="12" t="s">
        <v>100</v>
      </c>
      <c r="K429" s="16" t="s">
        <v>25</v>
      </c>
      <c r="L429" s="16" t="s">
        <v>24</v>
      </c>
      <c r="M429" s="10">
        <v>1</v>
      </c>
      <c r="N429" s="19">
        <v>205</v>
      </c>
      <c r="O429" s="23"/>
      <c r="P429" s="17">
        <f t="shared" si="18"/>
        <v>246</v>
      </c>
      <c r="Q429" s="18">
        <f t="shared" si="19"/>
        <v>0</v>
      </c>
    </row>
    <row r="430" spans="2:17" s="1" customFormat="1" ht="15.75" customHeight="1">
      <c r="B430" s="14" t="s">
        <v>103</v>
      </c>
      <c r="C430" s="34" t="s">
        <v>401</v>
      </c>
      <c r="D430" s="26"/>
      <c r="E430" s="21"/>
      <c r="F430" s="34" t="s">
        <v>91</v>
      </c>
      <c r="G430" s="9" t="s">
        <v>104</v>
      </c>
      <c r="H430" s="11">
        <v>2011</v>
      </c>
      <c r="I430" s="11" t="s">
        <v>5</v>
      </c>
      <c r="J430" s="12" t="s">
        <v>100</v>
      </c>
      <c r="K430" s="16" t="s">
        <v>25</v>
      </c>
      <c r="L430" s="16" t="s">
        <v>24</v>
      </c>
      <c r="M430" s="10">
        <v>1</v>
      </c>
      <c r="N430" s="19">
        <v>175</v>
      </c>
      <c r="O430" s="23"/>
      <c r="P430" s="17">
        <f t="shared" si="18"/>
        <v>210</v>
      </c>
      <c r="Q430" s="18">
        <f t="shared" si="19"/>
        <v>0</v>
      </c>
    </row>
    <row r="431" spans="2:17" s="1" customFormat="1" ht="15.75" customHeight="1">
      <c r="B431" s="14" t="s">
        <v>103</v>
      </c>
      <c r="C431" s="34" t="s">
        <v>401</v>
      </c>
      <c r="D431" s="26"/>
      <c r="E431" s="21"/>
      <c r="F431" s="34" t="s">
        <v>91</v>
      </c>
      <c r="G431" s="9" t="s">
        <v>104</v>
      </c>
      <c r="H431" s="11">
        <v>2012</v>
      </c>
      <c r="I431" s="11" t="s">
        <v>5</v>
      </c>
      <c r="J431" s="12" t="s">
        <v>100</v>
      </c>
      <c r="K431" s="16" t="s">
        <v>25</v>
      </c>
      <c r="L431" s="16" t="s">
        <v>24</v>
      </c>
      <c r="M431" s="10">
        <v>1</v>
      </c>
      <c r="N431" s="19">
        <v>170</v>
      </c>
      <c r="O431" s="23"/>
      <c r="P431" s="17">
        <f t="shared" si="18"/>
        <v>204</v>
      </c>
      <c r="Q431" s="18">
        <f t="shared" si="19"/>
        <v>0</v>
      </c>
    </row>
    <row r="432" spans="2:17" s="1" customFormat="1" ht="15.75" customHeight="1">
      <c r="B432" s="14" t="s">
        <v>103</v>
      </c>
      <c r="C432" s="34" t="s">
        <v>401</v>
      </c>
      <c r="D432" s="26"/>
      <c r="E432" s="21"/>
      <c r="F432" s="34" t="s">
        <v>91</v>
      </c>
      <c r="G432" s="9" t="s">
        <v>104</v>
      </c>
      <c r="H432" s="11">
        <v>2018</v>
      </c>
      <c r="I432" s="11" t="s">
        <v>5</v>
      </c>
      <c r="J432" s="12" t="s">
        <v>16</v>
      </c>
      <c r="K432" s="16" t="s">
        <v>6</v>
      </c>
      <c r="L432" s="16" t="s">
        <v>7</v>
      </c>
      <c r="M432" s="10">
        <v>0</v>
      </c>
      <c r="N432" s="19">
        <v>200</v>
      </c>
      <c r="O432" s="23">
        <v>600</v>
      </c>
      <c r="P432" s="17">
        <f t="shared" si="18"/>
        <v>240</v>
      </c>
      <c r="Q432" s="18">
        <f t="shared" si="19"/>
        <v>720</v>
      </c>
    </row>
    <row r="433" spans="2:17" s="1" customFormat="1" ht="15.75" customHeight="1">
      <c r="B433" s="14" t="s">
        <v>103</v>
      </c>
      <c r="C433" s="34" t="s">
        <v>402</v>
      </c>
      <c r="D433" s="26"/>
      <c r="E433" s="21"/>
      <c r="F433" s="34" t="s">
        <v>90</v>
      </c>
      <c r="G433" s="9" t="s">
        <v>104</v>
      </c>
      <c r="H433" s="11">
        <v>2006</v>
      </c>
      <c r="I433" s="11" t="s">
        <v>5</v>
      </c>
      <c r="J433" s="12" t="s">
        <v>100</v>
      </c>
      <c r="K433" s="16" t="s">
        <v>6</v>
      </c>
      <c r="L433" s="16" t="s">
        <v>7</v>
      </c>
      <c r="M433" s="10">
        <v>0</v>
      </c>
      <c r="N433" s="19">
        <v>365</v>
      </c>
      <c r="O433" s="23"/>
      <c r="P433" s="17">
        <f t="shared" si="18"/>
        <v>438</v>
      </c>
      <c r="Q433" s="18">
        <f t="shared" si="19"/>
        <v>0</v>
      </c>
    </row>
    <row r="434" spans="2:17" s="1" customFormat="1" ht="15.75" customHeight="1">
      <c r="B434" s="14" t="s">
        <v>103</v>
      </c>
      <c r="C434" s="34" t="s">
        <v>402</v>
      </c>
      <c r="D434" s="26"/>
      <c r="E434" s="21"/>
      <c r="F434" s="34" t="s">
        <v>90</v>
      </c>
      <c r="G434" s="9" t="s">
        <v>104</v>
      </c>
      <c r="H434" s="11">
        <v>2007</v>
      </c>
      <c r="I434" s="11" t="s">
        <v>5</v>
      </c>
      <c r="J434" s="12" t="s">
        <v>100</v>
      </c>
      <c r="K434" s="16" t="s">
        <v>6</v>
      </c>
      <c r="L434" s="16" t="s">
        <v>7</v>
      </c>
      <c r="M434" s="10">
        <v>0</v>
      </c>
      <c r="N434" s="19">
        <v>315</v>
      </c>
      <c r="O434" s="23"/>
      <c r="P434" s="17">
        <f t="shared" si="18"/>
        <v>378</v>
      </c>
      <c r="Q434" s="18">
        <f t="shared" si="19"/>
        <v>0</v>
      </c>
    </row>
    <row r="435" spans="2:17" s="1" customFormat="1" ht="15.75" customHeight="1">
      <c r="B435" s="14" t="s">
        <v>103</v>
      </c>
      <c r="C435" s="34" t="s">
        <v>402</v>
      </c>
      <c r="D435" s="26"/>
      <c r="E435" s="21"/>
      <c r="F435" s="34" t="s">
        <v>90</v>
      </c>
      <c r="G435" s="9" t="s">
        <v>104</v>
      </c>
      <c r="H435" s="11">
        <v>2008</v>
      </c>
      <c r="I435" s="11" t="s">
        <v>5</v>
      </c>
      <c r="J435" s="12" t="s">
        <v>100</v>
      </c>
      <c r="K435" s="16" t="s">
        <v>25</v>
      </c>
      <c r="L435" s="16" t="s">
        <v>24</v>
      </c>
      <c r="M435" s="10">
        <v>1</v>
      </c>
      <c r="N435" s="19">
        <v>300</v>
      </c>
      <c r="O435" s="23"/>
      <c r="P435" s="17">
        <f t="shared" si="18"/>
        <v>360</v>
      </c>
      <c r="Q435" s="18">
        <f t="shared" si="19"/>
        <v>0</v>
      </c>
    </row>
    <row r="436" spans="2:17" s="1" customFormat="1" ht="15.75" customHeight="1">
      <c r="B436" s="14" t="s">
        <v>103</v>
      </c>
      <c r="C436" s="34" t="s">
        <v>402</v>
      </c>
      <c r="D436" s="26"/>
      <c r="E436" s="21"/>
      <c r="F436" s="34" t="s">
        <v>90</v>
      </c>
      <c r="G436" s="9" t="s">
        <v>104</v>
      </c>
      <c r="H436" s="11">
        <v>2008</v>
      </c>
      <c r="I436" s="11" t="s">
        <v>5</v>
      </c>
      <c r="J436" s="12" t="s">
        <v>100</v>
      </c>
      <c r="K436" s="16" t="s">
        <v>6</v>
      </c>
      <c r="L436" s="16" t="s">
        <v>7</v>
      </c>
      <c r="M436" s="10">
        <v>0</v>
      </c>
      <c r="N436" s="19">
        <v>330</v>
      </c>
      <c r="O436" s="23"/>
      <c r="P436" s="17">
        <f t="shared" si="18"/>
        <v>396</v>
      </c>
      <c r="Q436" s="18">
        <f t="shared" si="19"/>
        <v>0</v>
      </c>
    </row>
    <row r="437" spans="2:17" s="1" customFormat="1" ht="15.75" customHeight="1">
      <c r="B437" s="14" t="s">
        <v>103</v>
      </c>
      <c r="C437" s="34" t="s">
        <v>402</v>
      </c>
      <c r="D437" s="26"/>
      <c r="E437" s="21"/>
      <c r="F437" s="34" t="s">
        <v>90</v>
      </c>
      <c r="G437" s="9" t="s">
        <v>104</v>
      </c>
      <c r="H437" s="11">
        <v>2009</v>
      </c>
      <c r="I437" s="11" t="s">
        <v>5</v>
      </c>
      <c r="J437" s="12" t="s">
        <v>100</v>
      </c>
      <c r="K437" s="16" t="s">
        <v>25</v>
      </c>
      <c r="L437" s="16" t="s">
        <v>24</v>
      </c>
      <c r="M437" s="10">
        <v>1</v>
      </c>
      <c r="N437" s="19">
        <v>350</v>
      </c>
      <c r="O437" s="23"/>
      <c r="P437" s="17">
        <f t="shared" si="18"/>
        <v>420</v>
      </c>
      <c r="Q437" s="18">
        <f t="shared" si="19"/>
        <v>0</v>
      </c>
    </row>
    <row r="438" spans="2:17" s="1" customFormat="1" ht="15.75" customHeight="1">
      <c r="B438" s="14" t="s">
        <v>103</v>
      </c>
      <c r="C438" s="34" t="s">
        <v>402</v>
      </c>
      <c r="D438" s="26"/>
      <c r="E438" s="21"/>
      <c r="F438" s="34" t="s">
        <v>90</v>
      </c>
      <c r="G438" s="9" t="s">
        <v>104</v>
      </c>
      <c r="H438" s="11">
        <v>2009</v>
      </c>
      <c r="I438" s="11" t="s">
        <v>5</v>
      </c>
      <c r="J438" s="12" t="s">
        <v>100</v>
      </c>
      <c r="K438" s="16" t="s">
        <v>6</v>
      </c>
      <c r="L438" s="16" t="s">
        <v>7</v>
      </c>
      <c r="M438" s="10">
        <v>0</v>
      </c>
      <c r="N438" s="19">
        <v>350</v>
      </c>
      <c r="O438" s="23"/>
      <c r="P438" s="17">
        <f t="shared" si="18"/>
        <v>420</v>
      </c>
      <c r="Q438" s="18">
        <f t="shared" si="19"/>
        <v>0</v>
      </c>
    </row>
    <row r="439" spans="2:17" s="1" customFormat="1" ht="15.75" customHeight="1">
      <c r="B439" s="14" t="s">
        <v>103</v>
      </c>
      <c r="C439" s="34" t="s">
        <v>402</v>
      </c>
      <c r="D439" s="26"/>
      <c r="E439" s="21"/>
      <c r="F439" s="34" t="s">
        <v>90</v>
      </c>
      <c r="G439" s="9" t="s">
        <v>104</v>
      </c>
      <c r="H439" s="11">
        <v>2010</v>
      </c>
      <c r="I439" s="11" t="s">
        <v>5</v>
      </c>
      <c r="J439" s="12" t="s">
        <v>100</v>
      </c>
      <c r="K439" s="16" t="s">
        <v>25</v>
      </c>
      <c r="L439" s="16" t="s">
        <v>24</v>
      </c>
      <c r="M439" s="10">
        <v>1</v>
      </c>
      <c r="N439" s="19">
        <v>400</v>
      </c>
      <c r="O439" s="23"/>
      <c r="P439" s="17">
        <f t="shared" si="18"/>
        <v>480</v>
      </c>
      <c r="Q439" s="18">
        <f t="shared" si="19"/>
        <v>0</v>
      </c>
    </row>
    <row r="440" spans="2:17" s="1" customFormat="1" ht="15.75" customHeight="1">
      <c r="B440" s="14" t="s">
        <v>103</v>
      </c>
      <c r="C440" s="34" t="s">
        <v>402</v>
      </c>
      <c r="D440" s="26"/>
      <c r="E440" s="21"/>
      <c r="F440" s="34" t="s">
        <v>90</v>
      </c>
      <c r="G440" s="9" t="s">
        <v>104</v>
      </c>
      <c r="H440" s="11">
        <v>2010</v>
      </c>
      <c r="I440" s="11" t="s">
        <v>5</v>
      </c>
      <c r="J440" s="12" t="s">
        <v>100</v>
      </c>
      <c r="K440" s="16" t="s">
        <v>6</v>
      </c>
      <c r="L440" s="16" t="s">
        <v>7</v>
      </c>
      <c r="M440" s="10">
        <v>0</v>
      </c>
      <c r="N440" s="19">
        <v>360</v>
      </c>
      <c r="O440" s="23"/>
      <c r="P440" s="17">
        <f t="shared" si="18"/>
        <v>432</v>
      </c>
      <c r="Q440" s="18">
        <f t="shared" si="19"/>
        <v>0</v>
      </c>
    </row>
    <row r="441" spans="2:17" s="1" customFormat="1" ht="15.75" customHeight="1">
      <c r="B441" s="14" t="s">
        <v>103</v>
      </c>
      <c r="C441" s="34" t="s">
        <v>402</v>
      </c>
      <c r="D441" s="26"/>
      <c r="E441" s="21"/>
      <c r="F441" s="34" t="s">
        <v>90</v>
      </c>
      <c r="G441" s="9" t="s">
        <v>104</v>
      </c>
      <c r="H441" s="11">
        <v>2011</v>
      </c>
      <c r="I441" s="11" t="s">
        <v>5</v>
      </c>
      <c r="J441" s="12" t="s">
        <v>100</v>
      </c>
      <c r="K441" s="16" t="s">
        <v>25</v>
      </c>
      <c r="L441" s="16" t="s">
        <v>24</v>
      </c>
      <c r="M441" s="10">
        <v>1</v>
      </c>
      <c r="N441" s="19">
        <v>290</v>
      </c>
      <c r="O441" s="23"/>
      <c r="P441" s="17">
        <f t="shared" si="18"/>
        <v>348</v>
      </c>
      <c r="Q441" s="18">
        <f t="shared" si="19"/>
        <v>0</v>
      </c>
    </row>
    <row r="442" spans="2:17" s="1" customFormat="1" ht="15.75" customHeight="1">
      <c r="B442" s="14" t="s">
        <v>103</v>
      </c>
      <c r="C442" s="34" t="s">
        <v>402</v>
      </c>
      <c r="D442" s="26"/>
      <c r="E442" s="21"/>
      <c r="F442" s="34" t="s">
        <v>90</v>
      </c>
      <c r="G442" s="9" t="s">
        <v>104</v>
      </c>
      <c r="H442" s="11">
        <v>2013</v>
      </c>
      <c r="I442" s="11" t="s">
        <v>5</v>
      </c>
      <c r="J442" s="12" t="s">
        <v>100</v>
      </c>
      <c r="K442" s="16" t="s">
        <v>6</v>
      </c>
      <c r="L442" s="16" t="s">
        <v>7</v>
      </c>
      <c r="M442" s="10">
        <v>0</v>
      </c>
      <c r="N442" s="19">
        <v>305</v>
      </c>
      <c r="O442" s="23"/>
      <c r="P442" s="17">
        <f t="shared" si="18"/>
        <v>366</v>
      </c>
      <c r="Q442" s="18">
        <f t="shared" si="19"/>
        <v>0</v>
      </c>
    </row>
    <row r="443" spans="2:17" s="1" customFormat="1" ht="15.75" customHeight="1">
      <c r="B443" s="14" t="s">
        <v>103</v>
      </c>
      <c r="C443" s="34" t="s">
        <v>402</v>
      </c>
      <c r="D443" s="26"/>
      <c r="E443" s="21"/>
      <c r="F443" s="34" t="s">
        <v>90</v>
      </c>
      <c r="G443" s="9" t="s">
        <v>104</v>
      </c>
      <c r="H443" s="11">
        <v>2018</v>
      </c>
      <c r="I443" s="11" t="s">
        <v>5</v>
      </c>
      <c r="J443" s="12" t="s">
        <v>16</v>
      </c>
      <c r="K443" s="16" t="s">
        <v>6</v>
      </c>
      <c r="L443" s="16" t="s">
        <v>7</v>
      </c>
      <c r="M443" s="10">
        <v>0</v>
      </c>
      <c r="N443" s="19">
        <v>260</v>
      </c>
      <c r="O443" s="23">
        <v>520</v>
      </c>
      <c r="P443" s="17">
        <f t="shared" si="18"/>
        <v>312</v>
      </c>
      <c r="Q443" s="18">
        <f t="shared" si="19"/>
        <v>624</v>
      </c>
    </row>
    <row r="444" spans="2:17" s="1" customFormat="1" ht="15.75" customHeight="1">
      <c r="B444" s="14" t="s">
        <v>103</v>
      </c>
      <c r="C444" s="34" t="s">
        <v>403</v>
      </c>
      <c r="D444" s="26"/>
      <c r="E444" s="21"/>
      <c r="F444" s="34" t="s">
        <v>90</v>
      </c>
      <c r="G444" s="9" t="s">
        <v>104</v>
      </c>
      <c r="H444" s="11">
        <v>2008</v>
      </c>
      <c r="I444" s="11" t="s">
        <v>5</v>
      </c>
      <c r="J444" s="12" t="s">
        <v>100</v>
      </c>
      <c r="K444" s="16" t="s">
        <v>25</v>
      </c>
      <c r="L444" s="16" t="s">
        <v>24</v>
      </c>
      <c r="M444" s="10">
        <v>1</v>
      </c>
      <c r="N444" s="19">
        <v>180</v>
      </c>
      <c r="O444" s="23"/>
      <c r="P444" s="17">
        <f t="shared" si="18"/>
        <v>216</v>
      </c>
      <c r="Q444" s="18">
        <f t="shared" si="19"/>
        <v>0</v>
      </c>
    </row>
    <row r="445" spans="2:17" s="1" customFormat="1" ht="15.75" customHeight="1">
      <c r="B445" s="14" t="s">
        <v>103</v>
      </c>
      <c r="C445" s="34" t="s">
        <v>403</v>
      </c>
      <c r="D445" s="26"/>
      <c r="E445" s="21"/>
      <c r="F445" s="34" t="s">
        <v>90</v>
      </c>
      <c r="G445" s="9" t="s">
        <v>104</v>
      </c>
      <c r="H445" s="11">
        <v>2009</v>
      </c>
      <c r="I445" s="11" t="s">
        <v>5</v>
      </c>
      <c r="J445" s="12" t="s">
        <v>100</v>
      </c>
      <c r="K445" s="16" t="s">
        <v>25</v>
      </c>
      <c r="L445" s="16" t="s">
        <v>24</v>
      </c>
      <c r="M445" s="10">
        <v>1</v>
      </c>
      <c r="N445" s="19">
        <v>180</v>
      </c>
      <c r="O445" s="23"/>
      <c r="P445" s="17">
        <f t="shared" si="18"/>
        <v>216</v>
      </c>
      <c r="Q445" s="18">
        <f t="shared" si="19"/>
        <v>0</v>
      </c>
    </row>
    <row r="446" spans="2:17" s="1" customFormat="1" ht="15.75" customHeight="1">
      <c r="B446" s="14" t="s">
        <v>103</v>
      </c>
      <c r="C446" s="34" t="s">
        <v>403</v>
      </c>
      <c r="D446" s="26"/>
      <c r="E446" s="21"/>
      <c r="F446" s="34" t="s">
        <v>90</v>
      </c>
      <c r="G446" s="9" t="s">
        <v>104</v>
      </c>
      <c r="H446" s="11">
        <v>2009</v>
      </c>
      <c r="I446" s="11" t="s">
        <v>5</v>
      </c>
      <c r="J446" s="12" t="s">
        <v>100</v>
      </c>
      <c r="K446" s="16" t="s">
        <v>6</v>
      </c>
      <c r="L446" s="16" t="s">
        <v>7</v>
      </c>
      <c r="M446" s="10">
        <v>0</v>
      </c>
      <c r="N446" s="19">
        <v>170</v>
      </c>
      <c r="O446" s="23"/>
      <c r="P446" s="17">
        <f t="shared" si="18"/>
        <v>204</v>
      </c>
      <c r="Q446" s="18">
        <f t="shared" si="19"/>
        <v>0</v>
      </c>
    </row>
    <row r="447" spans="2:17" s="1" customFormat="1" ht="15.75" customHeight="1">
      <c r="B447" s="14" t="s">
        <v>103</v>
      </c>
      <c r="C447" s="34" t="s">
        <v>403</v>
      </c>
      <c r="D447" s="26"/>
      <c r="E447" s="21"/>
      <c r="F447" s="34" t="s">
        <v>90</v>
      </c>
      <c r="G447" s="9" t="s">
        <v>104</v>
      </c>
      <c r="H447" s="11">
        <v>2010</v>
      </c>
      <c r="I447" s="11" t="s">
        <v>5</v>
      </c>
      <c r="J447" s="12" t="s">
        <v>100</v>
      </c>
      <c r="K447" s="16" t="s">
        <v>25</v>
      </c>
      <c r="L447" s="16" t="s">
        <v>24</v>
      </c>
      <c r="M447" s="10">
        <v>1</v>
      </c>
      <c r="N447" s="19">
        <v>180</v>
      </c>
      <c r="O447" s="23"/>
      <c r="P447" s="17">
        <f t="shared" si="18"/>
        <v>216</v>
      </c>
      <c r="Q447" s="18">
        <f t="shared" si="19"/>
        <v>0</v>
      </c>
    </row>
    <row r="448" spans="2:17" s="1" customFormat="1" ht="15.75" customHeight="1">
      <c r="B448" s="14" t="s">
        <v>103</v>
      </c>
      <c r="C448" s="34" t="s">
        <v>403</v>
      </c>
      <c r="D448" s="26"/>
      <c r="E448" s="21"/>
      <c r="F448" s="34" t="s">
        <v>90</v>
      </c>
      <c r="G448" s="9" t="s">
        <v>104</v>
      </c>
      <c r="H448" s="11">
        <v>2011</v>
      </c>
      <c r="I448" s="11" t="s">
        <v>5</v>
      </c>
      <c r="J448" s="12" t="s">
        <v>100</v>
      </c>
      <c r="K448" s="16" t="s">
        <v>25</v>
      </c>
      <c r="L448" s="16" t="s">
        <v>24</v>
      </c>
      <c r="M448" s="10">
        <v>2</v>
      </c>
      <c r="N448" s="19">
        <v>160</v>
      </c>
      <c r="O448" s="23"/>
      <c r="P448" s="17">
        <f t="shared" si="18"/>
        <v>192</v>
      </c>
      <c r="Q448" s="18">
        <f t="shared" si="19"/>
        <v>0</v>
      </c>
    </row>
    <row r="449" spans="2:17" s="1" customFormat="1" ht="15.75" customHeight="1">
      <c r="B449" s="14" t="s">
        <v>103</v>
      </c>
      <c r="C449" s="34" t="s">
        <v>403</v>
      </c>
      <c r="D449" s="26"/>
      <c r="E449" s="21"/>
      <c r="F449" s="34" t="s">
        <v>90</v>
      </c>
      <c r="G449" s="9" t="s">
        <v>104</v>
      </c>
      <c r="H449" s="11">
        <v>2012</v>
      </c>
      <c r="I449" s="11" t="s">
        <v>5</v>
      </c>
      <c r="J449" s="12" t="s">
        <v>100</v>
      </c>
      <c r="K449" s="16" t="s">
        <v>25</v>
      </c>
      <c r="L449" s="16" t="s">
        <v>24</v>
      </c>
      <c r="M449" s="10">
        <v>1</v>
      </c>
      <c r="N449" s="19">
        <v>160</v>
      </c>
      <c r="O449" s="23"/>
      <c r="P449" s="17">
        <f t="shared" si="18"/>
        <v>192</v>
      </c>
      <c r="Q449" s="18">
        <f t="shared" si="19"/>
        <v>0</v>
      </c>
    </row>
    <row r="450" spans="2:17" s="1" customFormat="1" ht="15.75" customHeight="1">
      <c r="B450" s="14" t="s">
        <v>103</v>
      </c>
      <c r="C450" s="34" t="s">
        <v>403</v>
      </c>
      <c r="D450" s="26"/>
      <c r="E450" s="21"/>
      <c r="F450" s="34" t="s">
        <v>90</v>
      </c>
      <c r="G450" s="9" t="s">
        <v>104</v>
      </c>
      <c r="H450" s="11">
        <v>2013</v>
      </c>
      <c r="I450" s="11" t="s">
        <v>5</v>
      </c>
      <c r="J450" s="12" t="s">
        <v>100</v>
      </c>
      <c r="K450" s="16" t="s">
        <v>6</v>
      </c>
      <c r="L450" s="16" t="s">
        <v>7</v>
      </c>
      <c r="M450" s="10">
        <v>0</v>
      </c>
      <c r="N450" s="19">
        <v>160</v>
      </c>
      <c r="O450" s="23"/>
      <c r="P450" s="17">
        <f t="shared" si="18"/>
        <v>192</v>
      </c>
      <c r="Q450" s="18">
        <f t="shared" si="19"/>
        <v>0</v>
      </c>
    </row>
    <row r="451" spans="2:17" s="1" customFormat="1" ht="15.75" customHeight="1">
      <c r="B451" s="14" t="s">
        <v>103</v>
      </c>
      <c r="C451" s="34" t="s">
        <v>403</v>
      </c>
      <c r="D451" s="26"/>
      <c r="E451" s="21"/>
      <c r="F451" s="34" t="s">
        <v>90</v>
      </c>
      <c r="G451" s="9" t="s">
        <v>104</v>
      </c>
      <c r="H451" s="11">
        <v>2015</v>
      </c>
      <c r="I451" s="11" t="s">
        <v>5</v>
      </c>
      <c r="J451" s="12" t="s">
        <v>100</v>
      </c>
      <c r="K451" s="16" t="s">
        <v>6</v>
      </c>
      <c r="L451" s="16" t="s">
        <v>7</v>
      </c>
      <c r="M451" s="10">
        <v>0</v>
      </c>
      <c r="N451" s="19">
        <v>160</v>
      </c>
      <c r="O451" s="23"/>
      <c r="P451" s="17">
        <f t="shared" si="18"/>
        <v>192</v>
      </c>
      <c r="Q451" s="18">
        <f t="shared" si="19"/>
        <v>0</v>
      </c>
    </row>
    <row r="452" spans="2:17" s="1" customFormat="1" ht="15.75" customHeight="1">
      <c r="B452" s="14" t="s">
        <v>103</v>
      </c>
      <c r="C452" s="34" t="s">
        <v>403</v>
      </c>
      <c r="D452" s="26"/>
      <c r="E452" s="21"/>
      <c r="F452" s="34" t="s">
        <v>90</v>
      </c>
      <c r="G452" s="9" t="s">
        <v>104</v>
      </c>
      <c r="H452" s="11">
        <v>2016</v>
      </c>
      <c r="I452" s="11" t="s">
        <v>5</v>
      </c>
      <c r="J452" s="12" t="s">
        <v>100</v>
      </c>
      <c r="K452" s="16" t="s">
        <v>6</v>
      </c>
      <c r="L452" s="16" t="s">
        <v>7</v>
      </c>
      <c r="M452" s="10">
        <v>0</v>
      </c>
      <c r="N452" s="19">
        <v>160</v>
      </c>
      <c r="O452" s="23"/>
      <c r="P452" s="17">
        <f t="shared" si="18"/>
        <v>192</v>
      </c>
      <c r="Q452" s="18">
        <f t="shared" si="19"/>
        <v>0</v>
      </c>
    </row>
    <row r="453" spans="2:17" s="1" customFormat="1" ht="15.75" customHeight="1">
      <c r="B453" s="14" t="s">
        <v>103</v>
      </c>
      <c r="C453" s="34" t="s">
        <v>403</v>
      </c>
      <c r="D453" s="26"/>
      <c r="E453" s="21"/>
      <c r="F453" s="34" t="s">
        <v>90</v>
      </c>
      <c r="G453" s="9" t="s">
        <v>104</v>
      </c>
      <c r="H453" s="11">
        <v>2018</v>
      </c>
      <c r="I453" s="11" t="s">
        <v>5</v>
      </c>
      <c r="J453" s="12" t="s">
        <v>16</v>
      </c>
      <c r="K453" s="16" t="s">
        <v>6</v>
      </c>
      <c r="L453" s="16" t="s">
        <v>7</v>
      </c>
      <c r="M453" s="10">
        <v>0</v>
      </c>
      <c r="N453" s="19">
        <v>130</v>
      </c>
      <c r="O453" s="23">
        <v>420</v>
      </c>
      <c r="P453" s="17">
        <f t="shared" si="18"/>
        <v>156</v>
      </c>
      <c r="Q453" s="18">
        <f t="shared" si="19"/>
        <v>504</v>
      </c>
    </row>
    <row r="454" spans="2:17" s="1" customFormat="1" ht="15.75" customHeight="1">
      <c r="B454" s="14" t="s">
        <v>103</v>
      </c>
      <c r="C454" s="34" t="s">
        <v>403</v>
      </c>
      <c r="D454" s="26"/>
      <c r="E454" s="21"/>
      <c r="F454" s="34" t="s">
        <v>90</v>
      </c>
      <c r="G454" s="9" t="s">
        <v>104</v>
      </c>
      <c r="H454" s="11">
        <v>2018</v>
      </c>
      <c r="I454" s="11" t="s">
        <v>5</v>
      </c>
      <c r="J454" s="12" t="s">
        <v>23</v>
      </c>
      <c r="K454" s="16" t="s">
        <v>6</v>
      </c>
      <c r="L454" s="16" t="s">
        <v>7</v>
      </c>
      <c r="M454" s="10">
        <v>0</v>
      </c>
      <c r="N454" s="19">
        <v>135</v>
      </c>
      <c r="O454" s="23">
        <v>900</v>
      </c>
      <c r="P454" s="17">
        <f t="shared" ref="P454:P517" si="20">N454*1.2</f>
        <v>162</v>
      </c>
      <c r="Q454" s="18">
        <f t="shared" ref="Q454:Q517" si="21">O454*1.2</f>
        <v>1080</v>
      </c>
    </row>
    <row r="455" spans="2:17" s="1" customFormat="1" ht="15.75" customHeight="1">
      <c r="B455" s="14" t="s">
        <v>103</v>
      </c>
      <c r="C455" s="34" t="s">
        <v>404</v>
      </c>
      <c r="D455" s="26"/>
      <c r="E455" s="21"/>
      <c r="F455" s="34" t="s">
        <v>90</v>
      </c>
      <c r="G455" s="9" t="s">
        <v>104</v>
      </c>
      <c r="H455" s="11">
        <v>2009</v>
      </c>
      <c r="I455" s="11" t="s">
        <v>5</v>
      </c>
      <c r="J455" s="12" t="s">
        <v>100</v>
      </c>
      <c r="K455" s="16" t="s">
        <v>25</v>
      </c>
      <c r="L455" s="16" t="s">
        <v>24</v>
      </c>
      <c r="M455" s="10">
        <v>1</v>
      </c>
      <c r="N455" s="19">
        <v>250</v>
      </c>
      <c r="O455" s="23"/>
      <c r="P455" s="17">
        <f t="shared" si="20"/>
        <v>300</v>
      </c>
      <c r="Q455" s="18">
        <f t="shared" si="21"/>
        <v>0</v>
      </c>
    </row>
    <row r="456" spans="2:17" s="1" customFormat="1" ht="15.75" customHeight="1">
      <c r="B456" s="14" t="s">
        <v>103</v>
      </c>
      <c r="C456" s="34" t="s">
        <v>404</v>
      </c>
      <c r="D456" s="26"/>
      <c r="E456" s="21"/>
      <c r="F456" s="34" t="s">
        <v>90</v>
      </c>
      <c r="G456" s="9" t="s">
        <v>104</v>
      </c>
      <c r="H456" s="11">
        <v>2010</v>
      </c>
      <c r="I456" s="11" t="s">
        <v>5</v>
      </c>
      <c r="J456" s="12" t="s">
        <v>100</v>
      </c>
      <c r="K456" s="16" t="s">
        <v>25</v>
      </c>
      <c r="L456" s="16" t="s">
        <v>24</v>
      </c>
      <c r="M456" s="10">
        <v>2</v>
      </c>
      <c r="N456" s="19">
        <v>235</v>
      </c>
      <c r="O456" s="23"/>
      <c r="P456" s="17">
        <f t="shared" si="20"/>
        <v>282</v>
      </c>
      <c r="Q456" s="18">
        <f t="shared" si="21"/>
        <v>0</v>
      </c>
    </row>
    <row r="457" spans="2:17" s="1" customFormat="1" ht="15.75" customHeight="1">
      <c r="B457" s="14" t="s">
        <v>103</v>
      </c>
      <c r="C457" s="34" t="s">
        <v>404</v>
      </c>
      <c r="D457" s="26"/>
      <c r="E457" s="21"/>
      <c r="F457" s="34" t="s">
        <v>90</v>
      </c>
      <c r="G457" s="9" t="s">
        <v>104</v>
      </c>
      <c r="H457" s="11">
        <v>2011</v>
      </c>
      <c r="I457" s="11" t="s">
        <v>5</v>
      </c>
      <c r="J457" s="12" t="s">
        <v>100</v>
      </c>
      <c r="K457" s="16" t="s">
        <v>25</v>
      </c>
      <c r="L457" s="16" t="s">
        <v>24</v>
      </c>
      <c r="M457" s="10">
        <v>1</v>
      </c>
      <c r="N457" s="19">
        <v>210</v>
      </c>
      <c r="O457" s="23"/>
      <c r="P457" s="17">
        <f t="shared" si="20"/>
        <v>252</v>
      </c>
      <c r="Q457" s="18">
        <f t="shared" si="21"/>
        <v>0</v>
      </c>
    </row>
    <row r="458" spans="2:17" s="1" customFormat="1" ht="15.75" customHeight="1">
      <c r="B458" s="14" t="s">
        <v>103</v>
      </c>
      <c r="C458" s="34" t="s">
        <v>404</v>
      </c>
      <c r="D458" s="26"/>
      <c r="E458" s="21"/>
      <c r="F458" s="34" t="s">
        <v>90</v>
      </c>
      <c r="G458" s="9" t="s">
        <v>104</v>
      </c>
      <c r="H458" s="11">
        <v>2012</v>
      </c>
      <c r="I458" s="11" t="s">
        <v>5</v>
      </c>
      <c r="J458" s="12" t="s">
        <v>100</v>
      </c>
      <c r="K458" s="16" t="s">
        <v>25</v>
      </c>
      <c r="L458" s="16" t="s">
        <v>24</v>
      </c>
      <c r="M458" s="10">
        <v>1</v>
      </c>
      <c r="N458" s="19">
        <v>210</v>
      </c>
      <c r="O458" s="23"/>
      <c r="P458" s="17">
        <f t="shared" si="20"/>
        <v>252</v>
      </c>
      <c r="Q458" s="18">
        <f t="shared" si="21"/>
        <v>0</v>
      </c>
    </row>
    <row r="459" spans="2:17" s="1" customFormat="1" ht="15.75" customHeight="1">
      <c r="B459" s="14" t="s">
        <v>103</v>
      </c>
      <c r="C459" s="34" t="s">
        <v>404</v>
      </c>
      <c r="D459" s="26"/>
      <c r="E459" s="21"/>
      <c r="F459" s="34" t="s">
        <v>90</v>
      </c>
      <c r="G459" s="9" t="s">
        <v>104</v>
      </c>
      <c r="H459" s="11">
        <v>2014</v>
      </c>
      <c r="I459" s="11" t="s">
        <v>5</v>
      </c>
      <c r="J459" s="12" t="s">
        <v>100</v>
      </c>
      <c r="K459" s="16" t="s">
        <v>6</v>
      </c>
      <c r="L459" s="16" t="s">
        <v>7</v>
      </c>
      <c r="M459" s="10">
        <v>0</v>
      </c>
      <c r="N459" s="19">
        <v>215</v>
      </c>
      <c r="O459" s="23"/>
      <c r="P459" s="17">
        <f t="shared" si="20"/>
        <v>258</v>
      </c>
      <c r="Q459" s="18">
        <f t="shared" si="21"/>
        <v>0</v>
      </c>
    </row>
    <row r="460" spans="2:17" s="1" customFormat="1" ht="15.75" customHeight="1">
      <c r="B460" s="14" t="s">
        <v>103</v>
      </c>
      <c r="C460" s="34" t="s">
        <v>404</v>
      </c>
      <c r="D460" s="26"/>
      <c r="E460" s="21"/>
      <c r="F460" s="34" t="s">
        <v>90</v>
      </c>
      <c r="G460" s="9" t="s">
        <v>104</v>
      </c>
      <c r="H460" s="11">
        <v>2018</v>
      </c>
      <c r="I460" s="11" t="s">
        <v>5</v>
      </c>
      <c r="J460" s="12" t="s">
        <v>23</v>
      </c>
      <c r="K460" s="16" t="s">
        <v>6</v>
      </c>
      <c r="L460" s="16" t="s">
        <v>7</v>
      </c>
      <c r="M460" s="10">
        <v>0</v>
      </c>
      <c r="N460" s="19">
        <v>190</v>
      </c>
      <c r="O460" s="23">
        <v>1260</v>
      </c>
      <c r="P460" s="17">
        <f t="shared" si="20"/>
        <v>228</v>
      </c>
      <c r="Q460" s="18">
        <f t="shared" si="21"/>
        <v>1512</v>
      </c>
    </row>
    <row r="461" spans="2:17" s="1" customFormat="1" ht="15.75" customHeight="1">
      <c r="B461" s="14" t="s">
        <v>103</v>
      </c>
      <c r="C461" s="34" t="s">
        <v>404</v>
      </c>
      <c r="D461" s="26"/>
      <c r="E461" s="21"/>
      <c r="F461" s="34" t="s">
        <v>90</v>
      </c>
      <c r="G461" s="9" t="s">
        <v>104</v>
      </c>
      <c r="H461" s="11">
        <v>2018</v>
      </c>
      <c r="I461" s="11" t="s">
        <v>5</v>
      </c>
      <c r="J461" s="12" t="s">
        <v>16</v>
      </c>
      <c r="K461" s="16" t="s">
        <v>6</v>
      </c>
      <c r="L461" s="16" t="s">
        <v>7</v>
      </c>
      <c r="M461" s="10">
        <v>3</v>
      </c>
      <c r="N461" s="19">
        <v>170</v>
      </c>
      <c r="O461" s="23">
        <v>510</v>
      </c>
      <c r="P461" s="17">
        <f t="shared" si="20"/>
        <v>204</v>
      </c>
      <c r="Q461" s="18">
        <f t="shared" si="21"/>
        <v>612</v>
      </c>
    </row>
    <row r="462" spans="2:17" s="1" customFormat="1" ht="15.75" customHeight="1">
      <c r="B462" s="14" t="s">
        <v>103</v>
      </c>
      <c r="C462" s="34"/>
      <c r="D462" s="25"/>
      <c r="E462" s="40" t="s">
        <v>254</v>
      </c>
      <c r="F462" s="34" t="s">
        <v>90</v>
      </c>
      <c r="G462" s="9" t="s">
        <v>104</v>
      </c>
      <c r="H462" s="11">
        <v>1996</v>
      </c>
      <c r="I462" s="11" t="s">
        <v>5</v>
      </c>
      <c r="J462" s="12" t="s">
        <v>100</v>
      </c>
      <c r="K462" s="16" t="s">
        <v>6</v>
      </c>
      <c r="L462" s="16" t="s">
        <v>7</v>
      </c>
      <c r="M462" s="10">
        <v>0</v>
      </c>
      <c r="N462" s="19">
        <v>220</v>
      </c>
      <c r="O462" s="23"/>
      <c r="P462" s="17">
        <f t="shared" si="20"/>
        <v>264</v>
      </c>
      <c r="Q462" s="18">
        <f t="shared" si="21"/>
        <v>0</v>
      </c>
    </row>
    <row r="463" spans="2:17" s="1" customFormat="1" ht="15.75" customHeight="1">
      <c r="B463" s="14" t="s">
        <v>542</v>
      </c>
      <c r="C463" s="34" t="s">
        <v>405</v>
      </c>
      <c r="D463" s="26"/>
      <c r="E463" s="21"/>
      <c r="F463" s="34" t="s">
        <v>90</v>
      </c>
      <c r="G463" s="9" t="s">
        <v>104</v>
      </c>
      <c r="H463" s="11">
        <v>2014</v>
      </c>
      <c r="I463" s="11" t="s">
        <v>5</v>
      </c>
      <c r="J463" s="12" t="s">
        <v>244</v>
      </c>
      <c r="K463" s="16" t="s">
        <v>6</v>
      </c>
      <c r="L463" s="16" t="s">
        <v>7</v>
      </c>
      <c r="M463" s="10">
        <v>6</v>
      </c>
      <c r="N463" s="19">
        <v>120</v>
      </c>
      <c r="O463" s="23">
        <v>720</v>
      </c>
      <c r="P463" s="17">
        <f t="shared" si="20"/>
        <v>144</v>
      </c>
      <c r="Q463" s="18">
        <f t="shared" si="21"/>
        <v>864</v>
      </c>
    </row>
    <row r="464" spans="2:17" s="1" customFormat="1" ht="15.75" customHeight="1">
      <c r="B464" s="14" t="s">
        <v>542</v>
      </c>
      <c r="C464" s="34" t="s">
        <v>405</v>
      </c>
      <c r="D464" s="26"/>
      <c r="E464" s="21"/>
      <c r="F464" s="34" t="s">
        <v>90</v>
      </c>
      <c r="G464" s="9" t="s">
        <v>104</v>
      </c>
      <c r="H464" s="11">
        <v>2017</v>
      </c>
      <c r="I464" s="11" t="s">
        <v>5</v>
      </c>
      <c r="J464" s="12" t="s">
        <v>100</v>
      </c>
      <c r="K464" s="16" t="s">
        <v>6</v>
      </c>
      <c r="L464" s="16" t="s">
        <v>7</v>
      </c>
      <c r="M464" s="10">
        <v>5</v>
      </c>
      <c r="N464" s="19">
        <v>170</v>
      </c>
      <c r="O464" s="23"/>
      <c r="P464" s="17">
        <f t="shared" si="20"/>
        <v>204</v>
      </c>
      <c r="Q464" s="18">
        <f t="shared" si="21"/>
        <v>0</v>
      </c>
    </row>
    <row r="465" spans="2:17" s="1" customFormat="1" ht="15.75" customHeight="1">
      <c r="B465" s="14" t="s">
        <v>542</v>
      </c>
      <c r="C465" s="34" t="s">
        <v>405</v>
      </c>
      <c r="D465" s="26"/>
      <c r="E465" s="21"/>
      <c r="F465" s="34" t="s">
        <v>90</v>
      </c>
      <c r="G465" s="9" t="s">
        <v>104</v>
      </c>
      <c r="H465" s="11">
        <v>2018</v>
      </c>
      <c r="I465" s="11" t="s">
        <v>5</v>
      </c>
      <c r="J465" s="12" t="s">
        <v>244</v>
      </c>
      <c r="K465" s="16" t="s">
        <v>6</v>
      </c>
      <c r="L465" s="16" t="s">
        <v>7</v>
      </c>
      <c r="M465" s="10">
        <v>6</v>
      </c>
      <c r="N465" s="19">
        <v>170</v>
      </c>
      <c r="O465" s="23">
        <v>1020</v>
      </c>
      <c r="P465" s="17">
        <f t="shared" si="20"/>
        <v>204</v>
      </c>
      <c r="Q465" s="18">
        <f t="shared" si="21"/>
        <v>1224</v>
      </c>
    </row>
    <row r="466" spans="2:17" s="1" customFormat="1" ht="15.75" customHeight="1">
      <c r="B466" s="14" t="s">
        <v>542</v>
      </c>
      <c r="C466" s="34" t="s">
        <v>405</v>
      </c>
      <c r="D466" s="26"/>
      <c r="E466" s="21"/>
      <c r="F466" s="34" t="s">
        <v>91</v>
      </c>
      <c r="G466" s="9" t="s">
        <v>104</v>
      </c>
      <c r="H466" s="11">
        <v>2016</v>
      </c>
      <c r="I466" s="11" t="s">
        <v>5</v>
      </c>
      <c r="J466" s="12" t="s">
        <v>100</v>
      </c>
      <c r="K466" s="16" t="s">
        <v>6</v>
      </c>
      <c r="L466" s="16" t="s">
        <v>7</v>
      </c>
      <c r="M466" s="10">
        <v>1</v>
      </c>
      <c r="N466" s="19">
        <v>170</v>
      </c>
      <c r="O466" s="23"/>
      <c r="P466" s="17">
        <f t="shared" si="20"/>
        <v>204</v>
      </c>
      <c r="Q466" s="18">
        <f t="shared" si="21"/>
        <v>0</v>
      </c>
    </row>
    <row r="467" spans="2:17" s="1" customFormat="1" ht="15.75" customHeight="1">
      <c r="B467" s="14" t="s">
        <v>542</v>
      </c>
      <c r="C467" s="34" t="s">
        <v>405</v>
      </c>
      <c r="D467" s="26"/>
      <c r="E467" s="21"/>
      <c r="F467" s="34" t="s">
        <v>91</v>
      </c>
      <c r="G467" s="9" t="s">
        <v>104</v>
      </c>
      <c r="H467" s="11">
        <v>2017</v>
      </c>
      <c r="I467" s="11" t="s">
        <v>5</v>
      </c>
      <c r="J467" s="12" t="s">
        <v>100</v>
      </c>
      <c r="K467" s="16" t="s">
        <v>6</v>
      </c>
      <c r="L467" s="16" t="s">
        <v>7</v>
      </c>
      <c r="M467" s="10">
        <v>12</v>
      </c>
      <c r="N467" s="19">
        <v>170</v>
      </c>
      <c r="O467" s="23"/>
      <c r="P467" s="17">
        <f t="shared" si="20"/>
        <v>204</v>
      </c>
      <c r="Q467" s="18">
        <f t="shared" si="21"/>
        <v>0</v>
      </c>
    </row>
    <row r="468" spans="2:17" s="1" customFormat="1" ht="15.75" customHeight="1">
      <c r="B468" s="14" t="s">
        <v>542</v>
      </c>
      <c r="C468" s="34" t="s">
        <v>405</v>
      </c>
      <c r="D468" s="26"/>
      <c r="E468" s="21"/>
      <c r="F468" s="34" t="s">
        <v>91</v>
      </c>
      <c r="G468" s="9" t="s">
        <v>104</v>
      </c>
      <c r="H468" s="11">
        <v>2018</v>
      </c>
      <c r="I468" s="11" t="s">
        <v>5</v>
      </c>
      <c r="J468" s="12" t="s">
        <v>100</v>
      </c>
      <c r="K468" s="16" t="s">
        <v>6</v>
      </c>
      <c r="L468" s="16" t="s">
        <v>7</v>
      </c>
      <c r="M468" s="10">
        <v>7</v>
      </c>
      <c r="N468" s="19">
        <v>170</v>
      </c>
      <c r="O468" s="23"/>
      <c r="P468" s="17">
        <f t="shared" si="20"/>
        <v>204</v>
      </c>
      <c r="Q468" s="18">
        <f t="shared" si="21"/>
        <v>0</v>
      </c>
    </row>
    <row r="469" spans="2:17" s="1" customFormat="1" ht="15.75" customHeight="1">
      <c r="B469" s="14" t="s">
        <v>542</v>
      </c>
      <c r="C469" s="34" t="s">
        <v>405</v>
      </c>
      <c r="D469" s="26"/>
      <c r="E469" s="21"/>
      <c r="F469" s="34" t="s">
        <v>91</v>
      </c>
      <c r="G469" s="9" t="s">
        <v>104</v>
      </c>
      <c r="H469" s="11">
        <v>2019</v>
      </c>
      <c r="I469" s="11" t="s">
        <v>5</v>
      </c>
      <c r="J469" s="12" t="s">
        <v>244</v>
      </c>
      <c r="K469" s="16" t="s">
        <v>6</v>
      </c>
      <c r="L469" s="16" t="s">
        <v>7</v>
      </c>
      <c r="M469" s="10">
        <v>6</v>
      </c>
      <c r="N469" s="19">
        <v>170</v>
      </c>
      <c r="O469" s="23">
        <v>1020</v>
      </c>
      <c r="P469" s="17">
        <f t="shared" si="20"/>
        <v>204</v>
      </c>
      <c r="Q469" s="18">
        <f t="shared" si="21"/>
        <v>1224</v>
      </c>
    </row>
    <row r="470" spans="2:17" s="1" customFormat="1" ht="15.75" customHeight="1">
      <c r="B470" s="14" t="s">
        <v>542</v>
      </c>
      <c r="C470" s="34" t="s">
        <v>406</v>
      </c>
      <c r="D470" s="26"/>
      <c r="E470" s="21"/>
      <c r="F470" s="34" t="s">
        <v>90</v>
      </c>
      <c r="G470" s="9" t="s">
        <v>104</v>
      </c>
      <c r="H470" s="11">
        <v>2008</v>
      </c>
      <c r="I470" s="11" t="s">
        <v>5</v>
      </c>
      <c r="J470" s="12" t="s">
        <v>100</v>
      </c>
      <c r="K470" s="16" t="s">
        <v>6</v>
      </c>
      <c r="L470" s="16" t="s">
        <v>7</v>
      </c>
      <c r="M470" s="10">
        <v>0</v>
      </c>
      <c r="N470" s="19">
        <v>90</v>
      </c>
      <c r="O470" s="23"/>
      <c r="P470" s="17">
        <f t="shared" si="20"/>
        <v>108</v>
      </c>
      <c r="Q470" s="18">
        <f t="shared" si="21"/>
        <v>0</v>
      </c>
    </row>
    <row r="471" spans="2:17" s="1" customFormat="1" ht="15.75" customHeight="1">
      <c r="B471" s="14" t="s">
        <v>542</v>
      </c>
      <c r="C471" s="34" t="s">
        <v>406</v>
      </c>
      <c r="D471" s="26"/>
      <c r="E471" s="21"/>
      <c r="F471" s="34" t="s">
        <v>90</v>
      </c>
      <c r="G471" s="9" t="s">
        <v>104</v>
      </c>
      <c r="H471" s="11">
        <v>2017</v>
      </c>
      <c r="I471" s="11" t="s">
        <v>5</v>
      </c>
      <c r="J471" s="12" t="s">
        <v>100</v>
      </c>
      <c r="K471" s="16" t="s">
        <v>6</v>
      </c>
      <c r="L471" s="16" t="s">
        <v>7</v>
      </c>
      <c r="M471" s="10">
        <v>8</v>
      </c>
      <c r="N471" s="19">
        <v>90</v>
      </c>
      <c r="O471" s="23"/>
      <c r="P471" s="17">
        <f t="shared" si="20"/>
        <v>108</v>
      </c>
      <c r="Q471" s="18">
        <f t="shared" si="21"/>
        <v>0</v>
      </c>
    </row>
    <row r="472" spans="2:17" s="1" customFormat="1" ht="15.75" customHeight="1">
      <c r="B472" s="14" t="s">
        <v>542</v>
      </c>
      <c r="C472" s="34" t="s">
        <v>406</v>
      </c>
      <c r="D472" s="26"/>
      <c r="E472" s="21"/>
      <c r="F472" s="34" t="s">
        <v>90</v>
      </c>
      <c r="G472" s="9" t="s">
        <v>104</v>
      </c>
      <c r="H472" s="11">
        <v>2018</v>
      </c>
      <c r="I472" s="11" t="s">
        <v>5</v>
      </c>
      <c r="J472" s="12" t="s">
        <v>244</v>
      </c>
      <c r="K472" s="16" t="s">
        <v>6</v>
      </c>
      <c r="L472" s="16" t="s">
        <v>7</v>
      </c>
      <c r="M472" s="10">
        <v>6</v>
      </c>
      <c r="N472" s="19">
        <v>90</v>
      </c>
      <c r="O472" s="23">
        <v>540</v>
      </c>
      <c r="P472" s="17">
        <f t="shared" si="20"/>
        <v>108</v>
      </c>
      <c r="Q472" s="18">
        <f t="shared" si="21"/>
        <v>648</v>
      </c>
    </row>
    <row r="473" spans="2:17" s="1" customFormat="1" ht="15.75" customHeight="1">
      <c r="B473" s="14" t="s">
        <v>542</v>
      </c>
      <c r="C473" s="34" t="s">
        <v>406</v>
      </c>
      <c r="D473" s="26"/>
      <c r="E473" s="21"/>
      <c r="F473" s="34" t="s">
        <v>90</v>
      </c>
      <c r="G473" s="9" t="s">
        <v>104</v>
      </c>
      <c r="H473" s="11">
        <v>2019</v>
      </c>
      <c r="I473" s="11" t="s">
        <v>5</v>
      </c>
      <c r="J473" s="12" t="s">
        <v>244</v>
      </c>
      <c r="K473" s="16" t="s">
        <v>6</v>
      </c>
      <c r="L473" s="16" t="s">
        <v>7</v>
      </c>
      <c r="M473" s="10">
        <v>12</v>
      </c>
      <c r="N473" s="19">
        <v>75</v>
      </c>
      <c r="O473" s="23">
        <v>450</v>
      </c>
      <c r="P473" s="17">
        <f t="shared" si="20"/>
        <v>90</v>
      </c>
      <c r="Q473" s="18">
        <f t="shared" si="21"/>
        <v>540</v>
      </c>
    </row>
    <row r="474" spans="2:17" s="1" customFormat="1" ht="15.75" customHeight="1">
      <c r="B474" s="14" t="s">
        <v>542</v>
      </c>
      <c r="C474" s="34" t="s">
        <v>407</v>
      </c>
      <c r="D474" s="26"/>
      <c r="E474" s="21"/>
      <c r="F474" s="34" t="s">
        <v>90</v>
      </c>
      <c r="G474" s="9" t="s">
        <v>104</v>
      </c>
      <c r="H474" s="11">
        <v>2018</v>
      </c>
      <c r="I474" s="11" t="s">
        <v>5</v>
      </c>
      <c r="J474" s="12" t="s">
        <v>100</v>
      </c>
      <c r="K474" s="16" t="s">
        <v>6</v>
      </c>
      <c r="L474" s="16" t="s">
        <v>7</v>
      </c>
      <c r="M474" s="10">
        <v>6</v>
      </c>
      <c r="N474" s="19">
        <v>80</v>
      </c>
      <c r="O474" s="23"/>
      <c r="P474" s="17">
        <f t="shared" si="20"/>
        <v>96</v>
      </c>
      <c r="Q474" s="18">
        <f t="shared" si="21"/>
        <v>0</v>
      </c>
    </row>
    <row r="475" spans="2:17" s="1" customFormat="1" ht="15.75" customHeight="1">
      <c r="B475" s="14" t="s">
        <v>542</v>
      </c>
      <c r="C475" s="34" t="s">
        <v>407</v>
      </c>
      <c r="D475" s="26"/>
      <c r="E475" s="21"/>
      <c r="F475" s="34" t="s">
        <v>91</v>
      </c>
      <c r="G475" s="9" t="s">
        <v>104</v>
      </c>
      <c r="H475" s="11">
        <v>2017</v>
      </c>
      <c r="I475" s="11" t="s">
        <v>5</v>
      </c>
      <c r="J475" s="12" t="s">
        <v>100</v>
      </c>
      <c r="K475" s="16" t="s">
        <v>6</v>
      </c>
      <c r="L475" s="16" t="s">
        <v>7</v>
      </c>
      <c r="M475" s="10">
        <v>9</v>
      </c>
      <c r="N475" s="19">
        <v>80</v>
      </c>
      <c r="O475" s="23"/>
      <c r="P475" s="17">
        <f t="shared" si="20"/>
        <v>96</v>
      </c>
      <c r="Q475" s="18">
        <f t="shared" si="21"/>
        <v>0</v>
      </c>
    </row>
    <row r="476" spans="2:17" s="1" customFormat="1" ht="15.75" customHeight="1">
      <c r="B476" s="14" t="s">
        <v>542</v>
      </c>
      <c r="C476" s="34" t="s">
        <v>407</v>
      </c>
      <c r="D476" s="26"/>
      <c r="E476" s="21"/>
      <c r="F476" s="34" t="s">
        <v>91</v>
      </c>
      <c r="G476" s="9" t="s">
        <v>104</v>
      </c>
      <c r="H476" s="11">
        <v>2018</v>
      </c>
      <c r="I476" s="11" t="s">
        <v>5</v>
      </c>
      <c r="J476" s="12" t="s">
        <v>100</v>
      </c>
      <c r="K476" s="16" t="s">
        <v>6</v>
      </c>
      <c r="L476" s="16" t="s">
        <v>7</v>
      </c>
      <c r="M476" s="10">
        <v>1</v>
      </c>
      <c r="N476" s="19">
        <v>80</v>
      </c>
      <c r="O476" s="23"/>
      <c r="P476" s="17">
        <f t="shared" si="20"/>
        <v>96</v>
      </c>
      <c r="Q476" s="18">
        <f t="shared" si="21"/>
        <v>0</v>
      </c>
    </row>
    <row r="477" spans="2:17" s="1" customFormat="1" ht="15.75" customHeight="1">
      <c r="B477" s="14" t="s">
        <v>542</v>
      </c>
      <c r="C477" s="34" t="s">
        <v>407</v>
      </c>
      <c r="D477" s="26"/>
      <c r="E477" s="21"/>
      <c r="F477" s="34" t="s">
        <v>91</v>
      </c>
      <c r="G477" s="9" t="s">
        <v>104</v>
      </c>
      <c r="H477" s="11">
        <v>2018</v>
      </c>
      <c r="I477" s="11" t="s">
        <v>5</v>
      </c>
      <c r="J477" s="12" t="s">
        <v>100</v>
      </c>
      <c r="K477" s="16" t="s">
        <v>6</v>
      </c>
      <c r="L477" s="16" t="s">
        <v>7</v>
      </c>
      <c r="M477" s="10">
        <v>12</v>
      </c>
      <c r="N477" s="19">
        <v>80</v>
      </c>
      <c r="O477" s="23"/>
      <c r="P477" s="17">
        <f t="shared" si="20"/>
        <v>96</v>
      </c>
      <c r="Q477" s="18">
        <f t="shared" si="21"/>
        <v>0</v>
      </c>
    </row>
    <row r="478" spans="2:17" s="1" customFormat="1" ht="15.75" customHeight="1">
      <c r="B478" s="14" t="s">
        <v>542</v>
      </c>
      <c r="C478" s="34" t="s">
        <v>407</v>
      </c>
      <c r="D478" s="26"/>
      <c r="E478" s="21"/>
      <c r="F478" s="34" t="s">
        <v>91</v>
      </c>
      <c r="G478" s="9" t="s">
        <v>104</v>
      </c>
      <c r="H478" s="11">
        <v>2019</v>
      </c>
      <c r="I478" s="11" t="s">
        <v>5</v>
      </c>
      <c r="J478" s="12" t="s">
        <v>244</v>
      </c>
      <c r="K478" s="16" t="s">
        <v>6</v>
      </c>
      <c r="L478" s="16" t="s">
        <v>7</v>
      </c>
      <c r="M478" s="10">
        <v>6</v>
      </c>
      <c r="N478" s="19">
        <v>80</v>
      </c>
      <c r="O478" s="23">
        <v>480</v>
      </c>
      <c r="P478" s="17">
        <f t="shared" si="20"/>
        <v>96</v>
      </c>
      <c r="Q478" s="18">
        <f t="shared" si="21"/>
        <v>576</v>
      </c>
    </row>
    <row r="479" spans="2:17" s="1" customFormat="1" ht="15.75" customHeight="1">
      <c r="B479" s="14" t="s">
        <v>543</v>
      </c>
      <c r="C479" s="34" t="s">
        <v>408</v>
      </c>
      <c r="D479" s="26"/>
      <c r="E479" s="21"/>
      <c r="F479" s="34" t="s">
        <v>91</v>
      </c>
      <c r="G479" s="9" t="s">
        <v>104</v>
      </c>
      <c r="H479" s="11">
        <v>2019</v>
      </c>
      <c r="I479" s="11" t="s">
        <v>5</v>
      </c>
      <c r="J479" s="12" t="s">
        <v>100</v>
      </c>
      <c r="K479" s="16" t="s">
        <v>6</v>
      </c>
      <c r="L479" s="16" t="s">
        <v>7</v>
      </c>
      <c r="M479" s="10">
        <v>3</v>
      </c>
      <c r="N479" s="19">
        <v>315</v>
      </c>
      <c r="O479" s="23"/>
      <c r="P479" s="17">
        <f t="shared" si="20"/>
        <v>378</v>
      </c>
      <c r="Q479" s="18">
        <f t="shared" si="21"/>
        <v>0</v>
      </c>
    </row>
    <row r="480" spans="2:17" s="1" customFormat="1" ht="15.75" customHeight="1">
      <c r="B480" s="14" t="s">
        <v>543</v>
      </c>
      <c r="C480" s="34" t="s">
        <v>408</v>
      </c>
      <c r="D480" s="26"/>
      <c r="E480" s="21"/>
      <c r="F480" s="34" t="s">
        <v>91</v>
      </c>
      <c r="G480" s="9" t="s">
        <v>104</v>
      </c>
      <c r="H480" s="11">
        <v>2020</v>
      </c>
      <c r="I480" s="11" t="s">
        <v>5</v>
      </c>
      <c r="J480" s="12" t="s">
        <v>100</v>
      </c>
      <c r="K480" s="16" t="s">
        <v>6</v>
      </c>
      <c r="L480" s="16" t="s">
        <v>7</v>
      </c>
      <c r="M480" s="10">
        <v>0</v>
      </c>
      <c r="N480" s="19">
        <v>315</v>
      </c>
      <c r="O480" s="23"/>
      <c r="P480" s="17">
        <f t="shared" si="20"/>
        <v>378</v>
      </c>
      <c r="Q480" s="18">
        <f t="shared" si="21"/>
        <v>0</v>
      </c>
    </row>
    <row r="481" spans="2:17" s="1" customFormat="1" ht="15.75" customHeight="1">
      <c r="B481" s="14" t="s">
        <v>66</v>
      </c>
      <c r="C481" s="34"/>
      <c r="D481" s="26"/>
      <c r="E481" s="21"/>
      <c r="F481" s="34" t="s">
        <v>93</v>
      </c>
      <c r="G481" s="9" t="s">
        <v>67</v>
      </c>
      <c r="H481" s="11">
        <v>1961</v>
      </c>
      <c r="I481" s="11" t="s">
        <v>5</v>
      </c>
      <c r="J481" s="12" t="s">
        <v>100</v>
      </c>
      <c r="K481" s="16" t="s">
        <v>25</v>
      </c>
      <c r="L481" s="16" t="s">
        <v>26</v>
      </c>
      <c r="M481" s="10">
        <v>1</v>
      </c>
      <c r="N481" s="19">
        <v>65</v>
      </c>
      <c r="O481" s="23"/>
      <c r="P481" s="17">
        <f t="shared" si="20"/>
        <v>78</v>
      </c>
      <c r="Q481" s="18">
        <f t="shared" si="21"/>
        <v>0</v>
      </c>
    </row>
    <row r="482" spans="2:17" s="1" customFormat="1" ht="15.75" customHeight="1">
      <c r="B482" s="14" t="s">
        <v>461</v>
      </c>
      <c r="C482" s="34"/>
      <c r="D482" s="26"/>
      <c r="E482" s="21"/>
      <c r="F482" s="34" t="s">
        <v>90</v>
      </c>
      <c r="G482" s="9" t="s">
        <v>10</v>
      </c>
      <c r="H482" s="11">
        <v>2010</v>
      </c>
      <c r="I482" s="11" t="s">
        <v>5</v>
      </c>
      <c r="J482" s="12" t="s">
        <v>100</v>
      </c>
      <c r="K482" s="16" t="s">
        <v>6</v>
      </c>
      <c r="L482" s="16" t="s">
        <v>7</v>
      </c>
      <c r="M482" s="10">
        <v>1</v>
      </c>
      <c r="N482" s="19">
        <v>55</v>
      </c>
      <c r="O482" s="23"/>
      <c r="P482" s="17">
        <f t="shared" si="20"/>
        <v>66</v>
      </c>
      <c r="Q482" s="18">
        <f t="shared" si="21"/>
        <v>0</v>
      </c>
    </row>
    <row r="483" spans="2:17" s="1" customFormat="1" ht="15.75" customHeight="1">
      <c r="B483" s="14" t="s">
        <v>125</v>
      </c>
      <c r="C483" s="34"/>
      <c r="D483" s="26"/>
      <c r="E483" s="21"/>
      <c r="F483" s="34" t="s">
        <v>90</v>
      </c>
      <c r="G483" s="9" t="s">
        <v>10</v>
      </c>
      <c r="H483" s="11">
        <v>1950</v>
      </c>
      <c r="I483" s="11" t="s">
        <v>5</v>
      </c>
      <c r="J483" s="12" t="s">
        <v>100</v>
      </c>
      <c r="K483" s="16" t="s">
        <v>6</v>
      </c>
      <c r="L483" s="16" t="s">
        <v>26</v>
      </c>
      <c r="M483" s="10">
        <v>1</v>
      </c>
      <c r="N483" s="19">
        <v>300</v>
      </c>
      <c r="O483" s="23"/>
      <c r="P483" s="17">
        <f t="shared" si="20"/>
        <v>360</v>
      </c>
      <c r="Q483" s="18">
        <f t="shared" si="21"/>
        <v>0</v>
      </c>
    </row>
    <row r="484" spans="2:17" s="1" customFormat="1" ht="15.75" customHeight="1">
      <c r="B484" s="14" t="s">
        <v>125</v>
      </c>
      <c r="C484" s="34"/>
      <c r="D484" s="26"/>
      <c r="E484" s="21"/>
      <c r="F484" s="34" t="s">
        <v>90</v>
      </c>
      <c r="G484" s="9" t="s">
        <v>10</v>
      </c>
      <c r="H484" s="11">
        <v>1978</v>
      </c>
      <c r="I484" s="11" t="s">
        <v>5</v>
      </c>
      <c r="J484" s="12" t="s">
        <v>100</v>
      </c>
      <c r="K484" s="16" t="s">
        <v>25</v>
      </c>
      <c r="L484" s="16" t="s">
        <v>31</v>
      </c>
      <c r="M484" s="10">
        <v>1</v>
      </c>
      <c r="N484" s="19">
        <v>55</v>
      </c>
      <c r="O484" s="23"/>
      <c r="P484" s="17">
        <f t="shared" si="20"/>
        <v>66</v>
      </c>
      <c r="Q484" s="18">
        <f t="shared" si="21"/>
        <v>0</v>
      </c>
    </row>
    <row r="485" spans="2:17" s="1" customFormat="1" ht="15.75" customHeight="1">
      <c r="B485" s="14" t="s">
        <v>125</v>
      </c>
      <c r="C485" s="34"/>
      <c r="D485" s="26"/>
      <c r="E485" s="21"/>
      <c r="F485" s="34" t="s">
        <v>90</v>
      </c>
      <c r="G485" s="9" t="s">
        <v>10</v>
      </c>
      <c r="H485" s="11">
        <v>1981</v>
      </c>
      <c r="I485" s="11" t="s">
        <v>5</v>
      </c>
      <c r="J485" s="12" t="s">
        <v>100</v>
      </c>
      <c r="K485" s="16" t="s">
        <v>25</v>
      </c>
      <c r="L485" s="16" t="s">
        <v>24</v>
      </c>
      <c r="M485" s="10">
        <v>0</v>
      </c>
      <c r="N485" s="19">
        <v>35</v>
      </c>
      <c r="O485" s="23"/>
      <c r="P485" s="17">
        <f t="shared" si="20"/>
        <v>42</v>
      </c>
      <c r="Q485" s="18">
        <f t="shared" si="21"/>
        <v>0</v>
      </c>
    </row>
    <row r="486" spans="2:17" s="1" customFormat="1" ht="15.75" customHeight="1">
      <c r="B486" s="14" t="s">
        <v>125</v>
      </c>
      <c r="C486" s="34"/>
      <c r="D486" s="26"/>
      <c r="E486" s="21"/>
      <c r="F486" s="34" t="s">
        <v>90</v>
      </c>
      <c r="G486" s="9" t="s">
        <v>10</v>
      </c>
      <c r="H486" s="11">
        <v>1986</v>
      </c>
      <c r="I486" s="11" t="s">
        <v>5</v>
      </c>
      <c r="J486" s="12" t="s">
        <v>100</v>
      </c>
      <c r="K486" s="16" t="s">
        <v>8</v>
      </c>
      <c r="L486" s="16" t="s">
        <v>9</v>
      </c>
      <c r="M486" s="10">
        <v>0</v>
      </c>
      <c r="N486" s="19">
        <v>60</v>
      </c>
      <c r="O486" s="23"/>
      <c r="P486" s="17">
        <f t="shared" si="20"/>
        <v>72</v>
      </c>
      <c r="Q486" s="18">
        <f t="shared" si="21"/>
        <v>0</v>
      </c>
    </row>
    <row r="487" spans="2:17" s="1" customFormat="1" ht="15.75" customHeight="1">
      <c r="B487" s="14" t="s">
        <v>125</v>
      </c>
      <c r="C487" s="34"/>
      <c r="D487" s="26"/>
      <c r="E487" s="21"/>
      <c r="F487" s="34" t="s">
        <v>90</v>
      </c>
      <c r="G487" s="9" t="s">
        <v>10</v>
      </c>
      <c r="H487" s="11">
        <v>1988</v>
      </c>
      <c r="I487" s="11" t="s">
        <v>5</v>
      </c>
      <c r="J487" s="12" t="s">
        <v>33</v>
      </c>
      <c r="K487" s="16" t="s">
        <v>25</v>
      </c>
      <c r="L487" s="16" t="s">
        <v>7</v>
      </c>
      <c r="M487" s="10">
        <v>12</v>
      </c>
      <c r="N487" s="19">
        <v>70</v>
      </c>
      <c r="O487" s="23">
        <f>70*12</f>
        <v>840</v>
      </c>
      <c r="P487" s="17">
        <f t="shared" si="20"/>
        <v>84</v>
      </c>
      <c r="Q487" s="18">
        <f t="shared" si="21"/>
        <v>1008</v>
      </c>
    </row>
    <row r="488" spans="2:17" s="1" customFormat="1" ht="15.75" customHeight="1">
      <c r="B488" s="14" t="s">
        <v>125</v>
      </c>
      <c r="C488" s="34"/>
      <c r="D488" s="26" t="s">
        <v>251</v>
      </c>
      <c r="E488" s="21"/>
      <c r="F488" s="34" t="s">
        <v>90</v>
      </c>
      <c r="G488" s="9" t="s">
        <v>10</v>
      </c>
      <c r="H488" s="11">
        <v>1989</v>
      </c>
      <c r="I488" s="11" t="s">
        <v>5</v>
      </c>
      <c r="J488" s="12" t="s">
        <v>100</v>
      </c>
      <c r="K488" s="16" t="s">
        <v>6</v>
      </c>
      <c r="L488" s="16" t="s">
        <v>7</v>
      </c>
      <c r="M488" s="10">
        <v>1</v>
      </c>
      <c r="N488" s="19">
        <v>100</v>
      </c>
      <c r="O488" s="23"/>
      <c r="P488" s="17">
        <f t="shared" si="20"/>
        <v>120</v>
      </c>
      <c r="Q488" s="18">
        <f t="shared" si="21"/>
        <v>0</v>
      </c>
    </row>
    <row r="489" spans="2:17" s="1" customFormat="1" ht="15.75" customHeight="1">
      <c r="B489" s="14" t="s">
        <v>125</v>
      </c>
      <c r="C489" s="34"/>
      <c r="D489" s="26"/>
      <c r="E489" s="21"/>
      <c r="F489" s="34" t="s">
        <v>90</v>
      </c>
      <c r="G489" s="9" t="s">
        <v>10</v>
      </c>
      <c r="H489" s="11">
        <v>1989</v>
      </c>
      <c r="I489" s="11" t="s">
        <v>5</v>
      </c>
      <c r="J489" s="12" t="s">
        <v>100</v>
      </c>
      <c r="K489" s="16" t="s">
        <v>8</v>
      </c>
      <c r="L489" s="16" t="s">
        <v>7</v>
      </c>
      <c r="M489" s="10">
        <v>1</v>
      </c>
      <c r="N489" s="19">
        <v>80</v>
      </c>
      <c r="O489" s="23"/>
      <c r="P489" s="17">
        <f t="shared" si="20"/>
        <v>96</v>
      </c>
      <c r="Q489" s="18">
        <f t="shared" si="21"/>
        <v>0</v>
      </c>
    </row>
    <row r="490" spans="2:17" s="1" customFormat="1" ht="15.75" customHeight="1">
      <c r="B490" s="14" t="s">
        <v>125</v>
      </c>
      <c r="C490" s="34"/>
      <c r="D490" s="26"/>
      <c r="E490" s="21"/>
      <c r="F490" s="34" t="s">
        <v>90</v>
      </c>
      <c r="G490" s="9" t="s">
        <v>10</v>
      </c>
      <c r="H490" s="11">
        <v>2006</v>
      </c>
      <c r="I490" s="11" t="s">
        <v>5</v>
      </c>
      <c r="J490" s="12" t="s">
        <v>100</v>
      </c>
      <c r="K490" s="16" t="s">
        <v>6</v>
      </c>
      <c r="L490" s="16" t="s">
        <v>7</v>
      </c>
      <c r="M490" s="10">
        <v>0</v>
      </c>
      <c r="N490" s="19">
        <v>50</v>
      </c>
      <c r="O490" s="23"/>
      <c r="P490" s="17">
        <f t="shared" si="20"/>
        <v>60</v>
      </c>
      <c r="Q490" s="18">
        <f t="shared" si="21"/>
        <v>0</v>
      </c>
    </row>
    <row r="491" spans="2:17" s="1" customFormat="1" ht="15.75" customHeight="1">
      <c r="B491" s="14" t="s">
        <v>125</v>
      </c>
      <c r="C491" s="34"/>
      <c r="D491" s="26"/>
      <c r="E491" s="21"/>
      <c r="F491" s="34" t="s">
        <v>90</v>
      </c>
      <c r="G491" s="9" t="s">
        <v>10</v>
      </c>
      <c r="H491" s="11">
        <v>2009</v>
      </c>
      <c r="I491" s="11" t="s">
        <v>5</v>
      </c>
      <c r="J491" s="12" t="s">
        <v>100</v>
      </c>
      <c r="K491" s="16" t="s">
        <v>6</v>
      </c>
      <c r="L491" s="16" t="s">
        <v>7</v>
      </c>
      <c r="M491" s="10">
        <v>0</v>
      </c>
      <c r="N491" s="19">
        <v>75</v>
      </c>
      <c r="O491" s="23"/>
      <c r="P491" s="17">
        <f t="shared" si="20"/>
        <v>90</v>
      </c>
      <c r="Q491" s="18">
        <f t="shared" si="21"/>
        <v>0</v>
      </c>
    </row>
    <row r="492" spans="2:17" s="1" customFormat="1" ht="15.75" customHeight="1">
      <c r="B492" s="14" t="s">
        <v>176</v>
      </c>
      <c r="C492" s="34"/>
      <c r="D492" s="26"/>
      <c r="E492" s="21"/>
      <c r="F492" s="34" t="s">
        <v>90</v>
      </c>
      <c r="G492" s="9" t="s">
        <v>10</v>
      </c>
      <c r="H492" s="11">
        <v>1985</v>
      </c>
      <c r="I492" s="11" t="s">
        <v>5</v>
      </c>
      <c r="J492" s="12" t="s">
        <v>100</v>
      </c>
      <c r="K492" s="16" t="s">
        <v>25</v>
      </c>
      <c r="L492" s="16" t="s">
        <v>9</v>
      </c>
      <c r="M492" s="10">
        <v>0</v>
      </c>
      <c r="N492" s="19">
        <v>35</v>
      </c>
      <c r="O492" s="23"/>
      <c r="P492" s="17">
        <f t="shared" si="20"/>
        <v>42</v>
      </c>
      <c r="Q492" s="18">
        <f t="shared" si="21"/>
        <v>0</v>
      </c>
    </row>
    <row r="493" spans="2:17" s="1" customFormat="1" ht="15.75" customHeight="1">
      <c r="B493" s="14" t="s">
        <v>176</v>
      </c>
      <c r="C493" s="34"/>
      <c r="D493" s="26"/>
      <c r="E493" s="21"/>
      <c r="F493" s="34" t="s">
        <v>90</v>
      </c>
      <c r="G493" s="9" t="s">
        <v>10</v>
      </c>
      <c r="H493" s="11">
        <v>1989</v>
      </c>
      <c r="I493" s="11" t="s">
        <v>5</v>
      </c>
      <c r="J493" s="12" t="s">
        <v>100</v>
      </c>
      <c r="K493" s="16" t="s">
        <v>6</v>
      </c>
      <c r="L493" s="16" t="s">
        <v>7</v>
      </c>
      <c r="M493" s="10">
        <v>1</v>
      </c>
      <c r="N493" s="19">
        <v>65</v>
      </c>
      <c r="O493" s="23"/>
      <c r="P493" s="17">
        <f t="shared" si="20"/>
        <v>78</v>
      </c>
      <c r="Q493" s="18">
        <f t="shared" si="21"/>
        <v>0</v>
      </c>
    </row>
    <row r="494" spans="2:17" s="1" customFormat="1" ht="15.75" customHeight="1">
      <c r="B494" s="14" t="s">
        <v>176</v>
      </c>
      <c r="C494" s="34"/>
      <c r="D494" s="26"/>
      <c r="E494" s="21"/>
      <c r="F494" s="34" t="s">
        <v>90</v>
      </c>
      <c r="G494" s="9" t="s">
        <v>10</v>
      </c>
      <c r="H494" s="11">
        <v>2001</v>
      </c>
      <c r="I494" s="11" t="s">
        <v>5</v>
      </c>
      <c r="J494" s="12" t="s">
        <v>23</v>
      </c>
      <c r="K494" s="16" t="s">
        <v>6</v>
      </c>
      <c r="L494" s="16" t="s">
        <v>7</v>
      </c>
      <c r="M494" s="10">
        <v>6</v>
      </c>
      <c r="N494" s="19">
        <v>45</v>
      </c>
      <c r="O494" s="23">
        <v>270</v>
      </c>
      <c r="P494" s="17">
        <f t="shared" si="20"/>
        <v>54</v>
      </c>
      <c r="Q494" s="18">
        <f t="shared" si="21"/>
        <v>324</v>
      </c>
    </row>
    <row r="495" spans="2:17" s="1" customFormat="1" ht="15.75" customHeight="1">
      <c r="B495" s="14" t="s">
        <v>176</v>
      </c>
      <c r="C495" s="34"/>
      <c r="D495" s="26"/>
      <c r="E495" s="21"/>
      <c r="F495" s="34" t="s">
        <v>90</v>
      </c>
      <c r="G495" s="9" t="s">
        <v>10</v>
      </c>
      <c r="H495" s="11">
        <v>2003</v>
      </c>
      <c r="I495" s="11" t="s">
        <v>5</v>
      </c>
      <c r="J495" s="12" t="s">
        <v>23</v>
      </c>
      <c r="K495" s="16" t="s">
        <v>6</v>
      </c>
      <c r="L495" s="16" t="s">
        <v>7</v>
      </c>
      <c r="M495" s="10">
        <v>12</v>
      </c>
      <c r="N495" s="19">
        <v>65</v>
      </c>
      <c r="O495" s="23">
        <v>390</v>
      </c>
      <c r="P495" s="17">
        <f t="shared" si="20"/>
        <v>78</v>
      </c>
      <c r="Q495" s="18">
        <f t="shared" si="21"/>
        <v>468</v>
      </c>
    </row>
    <row r="496" spans="2:17" s="1" customFormat="1" ht="15.75" customHeight="1">
      <c r="B496" s="14" t="s">
        <v>176</v>
      </c>
      <c r="C496" s="34"/>
      <c r="D496" s="26"/>
      <c r="E496" s="21"/>
      <c r="F496" s="34" t="s">
        <v>90</v>
      </c>
      <c r="G496" s="9" t="s">
        <v>10</v>
      </c>
      <c r="H496" s="11">
        <v>2003</v>
      </c>
      <c r="I496" s="11" t="s">
        <v>5</v>
      </c>
      <c r="J496" s="12" t="s">
        <v>100</v>
      </c>
      <c r="K496" s="16" t="s">
        <v>6</v>
      </c>
      <c r="L496" s="16" t="s">
        <v>7</v>
      </c>
      <c r="M496" s="10">
        <v>1</v>
      </c>
      <c r="N496" s="19">
        <v>65</v>
      </c>
      <c r="O496" s="23"/>
      <c r="P496" s="17">
        <f t="shared" si="20"/>
        <v>78</v>
      </c>
      <c r="Q496" s="18">
        <f t="shared" si="21"/>
        <v>0</v>
      </c>
    </row>
    <row r="497" spans="2:17" s="1" customFormat="1" ht="15.75" customHeight="1">
      <c r="B497" s="14" t="s">
        <v>176</v>
      </c>
      <c r="C497" s="34"/>
      <c r="D497" s="26"/>
      <c r="E497" s="21"/>
      <c r="F497" s="34" t="s">
        <v>90</v>
      </c>
      <c r="G497" s="9" t="s">
        <v>10</v>
      </c>
      <c r="H497" s="11">
        <v>2005</v>
      </c>
      <c r="I497" s="11" t="s">
        <v>5</v>
      </c>
      <c r="J497" s="12" t="s">
        <v>23</v>
      </c>
      <c r="K497" s="16" t="s">
        <v>6</v>
      </c>
      <c r="L497" s="16" t="s">
        <v>7</v>
      </c>
      <c r="M497" s="10">
        <v>6</v>
      </c>
      <c r="N497" s="19">
        <v>65</v>
      </c>
      <c r="O497" s="23">
        <v>390</v>
      </c>
      <c r="P497" s="17">
        <f t="shared" si="20"/>
        <v>78</v>
      </c>
      <c r="Q497" s="18">
        <f t="shared" si="21"/>
        <v>468</v>
      </c>
    </row>
    <row r="498" spans="2:17" s="1" customFormat="1" ht="15.75" customHeight="1">
      <c r="B498" s="14" t="s">
        <v>122</v>
      </c>
      <c r="C498" s="34"/>
      <c r="D498" s="26"/>
      <c r="E498" s="21"/>
      <c r="F498" s="34" t="s">
        <v>90</v>
      </c>
      <c r="G498" s="9" t="s">
        <v>10</v>
      </c>
      <c r="H498" s="11">
        <v>1947</v>
      </c>
      <c r="I498" s="11" t="s">
        <v>5</v>
      </c>
      <c r="J498" s="12" t="s">
        <v>100</v>
      </c>
      <c r="K498" s="16" t="s">
        <v>74</v>
      </c>
      <c r="L498" s="16" t="s">
        <v>26</v>
      </c>
      <c r="M498" s="10">
        <v>1</v>
      </c>
      <c r="N498" s="19">
        <v>245</v>
      </c>
      <c r="O498" s="23"/>
      <c r="P498" s="17">
        <f t="shared" si="20"/>
        <v>294</v>
      </c>
      <c r="Q498" s="18">
        <f t="shared" si="21"/>
        <v>0</v>
      </c>
    </row>
    <row r="499" spans="2:17" s="1" customFormat="1" ht="15.75" customHeight="1">
      <c r="B499" s="14" t="s">
        <v>122</v>
      </c>
      <c r="C499" s="34"/>
      <c r="D499" s="26"/>
      <c r="E499" s="21"/>
      <c r="F499" s="34" t="s">
        <v>90</v>
      </c>
      <c r="G499" s="9" t="s">
        <v>10</v>
      </c>
      <c r="H499" s="11">
        <v>1978</v>
      </c>
      <c r="I499" s="11" t="s">
        <v>5</v>
      </c>
      <c r="J499" s="12" t="s">
        <v>100</v>
      </c>
      <c r="K499" s="16" t="s">
        <v>187</v>
      </c>
      <c r="L499" s="16" t="s">
        <v>9</v>
      </c>
      <c r="M499" s="10">
        <v>1</v>
      </c>
      <c r="N499" s="19">
        <v>25</v>
      </c>
      <c r="O499" s="23"/>
      <c r="P499" s="17">
        <f t="shared" si="20"/>
        <v>30</v>
      </c>
      <c r="Q499" s="18">
        <f t="shared" si="21"/>
        <v>0</v>
      </c>
    </row>
    <row r="500" spans="2:17" s="1" customFormat="1" ht="15.75" customHeight="1">
      <c r="B500" s="14" t="s">
        <v>122</v>
      </c>
      <c r="C500" s="34"/>
      <c r="D500" s="26"/>
      <c r="E500" s="21"/>
      <c r="F500" s="34" t="s">
        <v>90</v>
      </c>
      <c r="G500" s="9" t="s">
        <v>10</v>
      </c>
      <c r="H500" s="11">
        <v>1982</v>
      </c>
      <c r="I500" s="11" t="s">
        <v>5</v>
      </c>
      <c r="J500" s="12" t="s">
        <v>100</v>
      </c>
      <c r="K500" s="16" t="s">
        <v>6</v>
      </c>
      <c r="L500" s="16" t="s">
        <v>9</v>
      </c>
      <c r="M500" s="10">
        <v>0</v>
      </c>
      <c r="N500" s="19">
        <v>60</v>
      </c>
      <c r="O500" s="23"/>
      <c r="P500" s="17">
        <f t="shared" si="20"/>
        <v>72</v>
      </c>
      <c r="Q500" s="18">
        <f t="shared" si="21"/>
        <v>0</v>
      </c>
    </row>
    <row r="501" spans="2:17" s="1" customFormat="1" ht="15.75" customHeight="1">
      <c r="B501" s="14" t="s">
        <v>122</v>
      </c>
      <c r="C501" s="34"/>
      <c r="D501" s="26"/>
      <c r="E501" s="21"/>
      <c r="F501" s="34" t="s">
        <v>90</v>
      </c>
      <c r="G501" s="9" t="s">
        <v>10</v>
      </c>
      <c r="H501" s="11">
        <v>1983</v>
      </c>
      <c r="I501" s="11" t="s">
        <v>5</v>
      </c>
      <c r="J501" s="12" t="s">
        <v>100</v>
      </c>
      <c r="K501" s="16" t="s">
        <v>6</v>
      </c>
      <c r="L501" s="16" t="s">
        <v>24</v>
      </c>
      <c r="M501" s="10">
        <v>12</v>
      </c>
      <c r="N501" s="19">
        <v>56</v>
      </c>
      <c r="O501" s="23"/>
      <c r="P501" s="17">
        <f t="shared" si="20"/>
        <v>67.2</v>
      </c>
      <c r="Q501" s="18">
        <f t="shared" si="21"/>
        <v>0</v>
      </c>
    </row>
    <row r="502" spans="2:17" s="1" customFormat="1" ht="15.75" customHeight="1">
      <c r="B502" s="14" t="s">
        <v>122</v>
      </c>
      <c r="C502" s="34"/>
      <c r="D502" s="26"/>
      <c r="E502" s="21"/>
      <c r="F502" s="34" t="s">
        <v>90</v>
      </c>
      <c r="G502" s="9" t="s">
        <v>10</v>
      </c>
      <c r="H502" s="11">
        <v>1983</v>
      </c>
      <c r="I502" s="11" t="s">
        <v>5</v>
      </c>
      <c r="J502" s="12" t="s">
        <v>33</v>
      </c>
      <c r="K502" s="16" t="s">
        <v>6</v>
      </c>
      <c r="L502" s="16" t="s">
        <v>24</v>
      </c>
      <c r="M502" s="10">
        <v>12</v>
      </c>
      <c r="N502" s="19">
        <v>66</v>
      </c>
      <c r="O502" s="23">
        <f>66*12</f>
        <v>792</v>
      </c>
      <c r="P502" s="17">
        <f t="shared" si="20"/>
        <v>79.2</v>
      </c>
      <c r="Q502" s="18">
        <f t="shared" si="21"/>
        <v>950.4</v>
      </c>
    </row>
    <row r="503" spans="2:17" s="1" customFormat="1" ht="15.75" customHeight="1">
      <c r="B503" s="14" t="s">
        <v>122</v>
      </c>
      <c r="C503" s="34"/>
      <c r="D503" s="25"/>
      <c r="E503" s="40" t="s">
        <v>254</v>
      </c>
      <c r="F503" s="34" t="s">
        <v>90</v>
      </c>
      <c r="G503" s="9" t="s">
        <v>10</v>
      </c>
      <c r="H503" s="11">
        <v>1985</v>
      </c>
      <c r="I503" s="11" t="s">
        <v>5</v>
      </c>
      <c r="J503" s="12" t="s">
        <v>100</v>
      </c>
      <c r="K503" s="16" t="s">
        <v>6</v>
      </c>
      <c r="L503" s="16" t="s">
        <v>24</v>
      </c>
      <c r="M503" s="10">
        <v>1</v>
      </c>
      <c r="N503" s="19">
        <v>55</v>
      </c>
      <c r="O503" s="23"/>
      <c r="P503" s="17">
        <f t="shared" si="20"/>
        <v>66</v>
      </c>
      <c r="Q503" s="18">
        <f t="shared" si="21"/>
        <v>0</v>
      </c>
    </row>
    <row r="504" spans="2:17" s="1" customFormat="1" ht="15.75" customHeight="1">
      <c r="B504" s="14" t="s">
        <v>188</v>
      </c>
      <c r="C504" s="34"/>
      <c r="D504" s="26"/>
      <c r="E504" s="21"/>
      <c r="F504" s="34" t="s">
        <v>90</v>
      </c>
      <c r="G504" s="9" t="s">
        <v>10</v>
      </c>
      <c r="H504" s="11">
        <v>1986</v>
      </c>
      <c r="I504" s="11" t="s">
        <v>5</v>
      </c>
      <c r="J504" s="12" t="s">
        <v>100</v>
      </c>
      <c r="K504" s="16" t="s">
        <v>25</v>
      </c>
      <c r="L504" s="16" t="s">
        <v>9</v>
      </c>
      <c r="M504" s="10">
        <v>1</v>
      </c>
      <c r="N504" s="19">
        <v>20</v>
      </c>
      <c r="O504" s="23"/>
      <c r="P504" s="17">
        <f t="shared" si="20"/>
        <v>24</v>
      </c>
      <c r="Q504" s="18">
        <f t="shared" si="21"/>
        <v>0</v>
      </c>
    </row>
    <row r="505" spans="2:17" s="1" customFormat="1" ht="15.75" customHeight="1">
      <c r="B505" s="14" t="s">
        <v>193</v>
      </c>
      <c r="C505" s="34"/>
      <c r="D505" s="26"/>
      <c r="E505" s="21"/>
      <c r="F505" s="34" t="s">
        <v>90</v>
      </c>
      <c r="G505" s="9" t="s">
        <v>10</v>
      </c>
      <c r="H505" s="11">
        <v>1993</v>
      </c>
      <c r="I505" s="11" t="s">
        <v>5</v>
      </c>
      <c r="J505" s="12" t="s">
        <v>100</v>
      </c>
      <c r="K505" s="16" t="s">
        <v>6</v>
      </c>
      <c r="L505" s="16" t="s">
        <v>7</v>
      </c>
      <c r="M505" s="10">
        <v>27</v>
      </c>
      <c r="N505" s="19">
        <v>33</v>
      </c>
      <c r="O505" s="23"/>
      <c r="P505" s="17">
        <f t="shared" si="20"/>
        <v>39.6</v>
      </c>
      <c r="Q505" s="18">
        <f t="shared" si="21"/>
        <v>0</v>
      </c>
    </row>
    <row r="506" spans="2:17" s="1" customFormat="1" ht="15.75" customHeight="1">
      <c r="B506" s="14" t="s">
        <v>193</v>
      </c>
      <c r="C506" s="34"/>
      <c r="D506" s="26"/>
      <c r="E506" s="21"/>
      <c r="F506" s="34" t="s">
        <v>90</v>
      </c>
      <c r="G506" s="9" t="s">
        <v>10</v>
      </c>
      <c r="H506" s="11">
        <v>1993</v>
      </c>
      <c r="I506" s="11" t="s">
        <v>5</v>
      </c>
      <c r="J506" s="12" t="s">
        <v>100</v>
      </c>
      <c r="K506" s="16" t="s">
        <v>6</v>
      </c>
      <c r="L506" s="16" t="s">
        <v>7</v>
      </c>
      <c r="M506" s="10">
        <v>0</v>
      </c>
      <c r="N506" s="19">
        <v>35</v>
      </c>
      <c r="O506" s="23"/>
      <c r="P506" s="17">
        <f t="shared" si="20"/>
        <v>42</v>
      </c>
      <c r="Q506" s="18">
        <f t="shared" si="21"/>
        <v>0</v>
      </c>
    </row>
    <row r="507" spans="2:17" s="1" customFormat="1" ht="15.75" customHeight="1">
      <c r="B507" s="14" t="s">
        <v>86</v>
      </c>
      <c r="C507" s="34"/>
      <c r="D507" s="26"/>
      <c r="E507" s="40" t="s">
        <v>254</v>
      </c>
      <c r="F507" s="34" t="s">
        <v>90</v>
      </c>
      <c r="G507" s="9" t="s">
        <v>10</v>
      </c>
      <c r="H507" s="11">
        <v>1962</v>
      </c>
      <c r="I507" s="11" t="s">
        <v>5</v>
      </c>
      <c r="J507" s="12" t="s">
        <v>100</v>
      </c>
      <c r="K507" s="16" t="s">
        <v>6</v>
      </c>
      <c r="L507" s="16" t="s">
        <v>24</v>
      </c>
      <c r="M507" s="10">
        <v>1</v>
      </c>
      <c r="N507" s="19">
        <v>250</v>
      </c>
      <c r="O507" s="23"/>
      <c r="P507" s="17">
        <f t="shared" si="20"/>
        <v>300</v>
      </c>
      <c r="Q507" s="18">
        <f t="shared" si="21"/>
        <v>0</v>
      </c>
    </row>
    <row r="508" spans="2:17" s="1" customFormat="1" ht="15.75" customHeight="1">
      <c r="B508" s="14" t="s">
        <v>86</v>
      </c>
      <c r="C508" s="34"/>
      <c r="D508" s="26"/>
      <c r="E508" s="21"/>
      <c r="F508" s="34" t="s">
        <v>90</v>
      </c>
      <c r="G508" s="9" t="s">
        <v>10</v>
      </c>
      <c r="H508" s="11">
        <v>1984</v>
      </c>
      <c r="I508" s="11" t="s">
        <v>5</v>
      </c>
      <c r="J508" s="12" t="s">
        <v>100</v>
      </c>
      <c r="K508" s="16" t="s">
        <v>165</v>
      </c>
      <c r="L508" s="16" t="s">
        <v>7</v>
      </c>
      <c r="M508" s="10">
        <v>0</v>
      </c>
      <c r="N508" s="19">
        <v>40</v>
      </c>
      <c r="O508" s="23"/>
      <c r="P508" s="17">
        <f t="shared" si="20"/>
        <v>48</v>
      </c>
      <c r="Q508" s="18">
        <f t="shared" si="21"/>
        <v>0</v>
      </c>
    </row>
    <row r="509" spans="2:17" s="1" customFormat="1" ht="15.75" customHeight="1">
      <c r="B509" s="14" t="s">
        <v>86</v>
      </c>
      <c r="C509" s="34"/>
      <c r="D509" s="26"/>
      <c r="E509" s="21"/>
      <c r="F509" s="34" t="s">
        <v>90</v>
      </c>
      <c r="G509" s="9" t="s">
        <v>10</v>
      </c>
      <c r="H509" s="11">
        <v>1986</v>
      </c>
      <c r="I509" s="11" t="s">
        <v>5</v>
      </c>
      <c r="J509" s="12" t="s">
        <v>100</v>
      </c>
      <c r="K509" s="16" t="s">
        <v>25</v>
      </c>
      <c r="L509" s="16" t="s">
        <v>7</v>
      </c>
      <c r="M509" s="10">
        <v>0</v>
      </c>
      <c r="N509" s="19">
        <v>40</v>
      </c>
      <c r="O509" s="23"/>
      <c r="P509" s="17">
        <f t="shared" si="20"/>
        <v>48</v>
      </c>
      <c r="Q509" s="18">
        <f t="shared" si="21"/>
        <v>0</v>
      </c>
    </row>
    <row r="510" spans="2:17" s="1" customFormat="1" ht="15.75" customHeight="1">
      <c r="B510" s="14" t="s">
        <v>86</v>
      </c>
      <c r="C510" s="34"/>
      <c r="D510" s="26"/>
      <c r="E510" s="21"/>
      <c r="F510" s="34" t="s">
        <v>90</v>
      </c>
      <c r="G510" s="9" t="s">
        <v>10</v>
      </c>
      <c r="H510" s="11">
        <v>1986</v>
      </c>
      <c r="I510" s="11" t="s">
        <v>5</v>
      </c>
      <c r="J510" s="12" t="s">
        <v>100</v>
      </c>
      <c r="K510" s="16" t="s">
        <v>25</v>
      </c>
      <c r="L510" s="16" t="s">
        <v>9</v>
      </c>
      <c r="M510" s="10">
        <v>0</v>
      </c>
      <c r="N510" s="19">
        <v>40</v>
      </c>
      <c r="O510" s="23"/>
      <c r="P510" s="17">
        <f t="shared" si="20"/>
        <v>48</v>
      </c>
      <c r="Q510" s="18">
        <f t="shared" si="21"/>
        <v>0</v>
      </c>
    </row>
    <row r="511" spans="2:17" s="1" customFormat="1" ht="15.75" customHeight="1">
      <c r="B511" s="14" t="s">
        <v>86</v>
      </c>
      <c r="C511" s="34"/>
      <c r="D511" s="26"/>
      <c r="E511" s="21"/>
      <c r="F511" s="34" t="s">
        <v>90</v>
      </c>
      <c r="G511" s="9" t="s">
        <v>10</v>
      </c>
      <c r="H511" s="11">
        <v>1988</v>
      </c>
      <c r="I511" s="11" t="s">
        <v>5</v>
      </c>
      <c r="J511" s="12" t="s">
        <v>100</v>
      </c>
      <c r="K511" s="16" t="s">
        <v>8</v>
      </c>
      <c r="L511" s="16" t="s">
        <v>7</v>
      </c>
      <c r="M511" s="10">
        <v>1</v>
      </c>
      <c r="N511" s="19">
        <v>50</v>
      </c>
      <c r="O511" s="23"/>
      <c r="P511" s="17">
        <f t="shared" si="20"/>
        <v>60</v>
      </c>
      <c r="Q511" s="18">
        <f t="shared" si="21"/>
        <v>0</v>
      </c>
    </row>
    <row r="512" spans="2:17" s="1" customFormat="1" ht="15.75" customHeight="1">
      <c r="B512" s="14" t="s">
        <v>86</v>
      </c>
      <c r="C512" s="34"/>
      <c r="D512" s="26"/>
      <c r="E512" s="21"/>
      <c r="F512" s="34" t="s">
        <v>90</v>
      </c>
      <c r="G512" s="9" t="s">
        <v>10</v>
      </c>
      <c r="H512" s="11">
        <v>1989</v>
      </c>
      <c r="I512" s="11" t="s">
        <v>5</v>
      </c>
      <c r="J512" s="12" t="s">
        <v>100</v>
      </c>
      <c r="K512" s="16" t="s">
        <v>105</v>
      </c>
      <c r="L512" s="16" t="s">
        <v>7</v>
      </c>
      <c r="M512" s="10">
        <v>2</v>
      </c>
      <c r="N512" s="19">
        <v>60</v>
      </c>
      <c r="O512" s="23"/>
      <c r="P512" s="17">
        <f t="shared" si="20"/>
        <v>72</v>
      </c>
      <c r="Q512" s="18">
        <f t="shared" si="21"/>
        <v>0</v>
      </c>
    </row>
    <row r="513" spans="2:17" s="1" customFormat="1" ht="15.75" customHeight="1">
      <c r="B513" s="14" t="s">
        <v>86</v>
      </c>
      <c r="C513" s="34"/>
      <c r="D513" s="26"/>
      <c r="E513" s="21"/>
      <c r="F513" s="34" t="s">
        <v>90</v>
      </c>
      <c r="G513" s="9" t="s">
        <v>10</v>
      </c>
      <c r="H513" s="11">
        <v>1989</v>
      </c>
      <c r="I513" s="11" t="s">
        <v>5</v>
      </c>
      <c r="J513" s="12" t="s">
        <v>100</v>
      </c>
      <c r="K513" s="16" t="s">
        <v>25</v>
      </c>
      <c r="L513" s="16" t="s">
        <v>24</v>
      </c>
      <c r="M513" s="10">
        <v>0</v>
      </c>
      <c r="N513" s="19">
        <v>55</v>
      </c>
      <c r="O513" s="23"/>
      <c r="P513" s="17">
        <f t="shared" si="20"/>
        <v>66</v>
      </c>
      <c r="Q513" s="18">
        <f t="shared" si="21"/>
        <v>0</v>
      </c>
    </row>
    <row r="514" spans="2:17" s="1" customFormat="1" ht="15.75" customHeight="1">
      <c r="B514" s="14" t="s">
        <v>86</v>
      </c>
      <c r="C514" s="34"/>
      <c r="D514" s="26"/>
      <c r="E514" s="21"/>
      <c r="F514" s="34" t="s">
        <v>90</v>
      </c>
      <c r="G514" s="9" t="s">
        <v>10</v>
      </c>
      <c r="H514" s="11">
        <v>1994</v>
      </c>
      <c r="I514" s="11" t="s">
        <v>5</v>
      </c>
      <c r="J514" s="12" t="s">
        <v>100</v>
      </c>
      <c r="K514" s="16" t="s">
        <v>25</v>
      </c>
      <c r="L514" s="16" t="s">
        <v>7</v>
      </c>
      <c r="M514" s="10">
        <v>0</v>
      </c>
      <c r="N514" s="19">
        <v>45</v>
      </c>
      <c r="O514" s="23"/>
      <c r="P514" s="17">
        <f t="shared" si="20"/>
        <v>54</v>
      </c>
      <c r="Q514" s="18">
        <f t="shared" si="21"/>
        <v>0</v>
      </c>
    </row>
    <row r="515" spans="2:17" s="1" customFormat="1" ht="15.75" customHeight="1">
      <c r="B515" s="14" t="s">
        <v>86</v>
      </c>
      <c r="C515" s="34"/>
      <c r="D515" s="26"/>
      <c r="E515" s="21"/>
      <c r="F515" s="34" t="s">
        <v>90</v>
      </c>
      <c r="G515" s="9" t="s">
        <v>10</v>
      </c>
      <c r="H515" s="11">
        <v>1996</v>
      </c>
      <c r="I515" s="11" t="s">
        <v>5</v>
      </c>
      <c r="J515" s="12" t="s">
        <v>100</v>
      </c>
      <c r="K515" s="16" t="s">
        <v>8</v>
      </c>
      <c r="L515" s="16" t="s">
        <v>7</v>
      </c>
      <c r="M515" s="10">
        <v>1</v>
      </c>
      <c r="N515" s="19">
        <v>40</v>
      </c>
      <c r="O515" s="23"/>
      <c r="P515" s="17">
        <f t="shared" si="20"/>
        <v>48</v>
      </c>
      <c r="Q515" s="18">
        <f t="shared" si="21"/>
        <v>0</v>
      </c>
    </row>
    <row r="516" spans="2:17" s="1" customFormat="1" ht="15.75" customHeight="1">
      <c r="B516" s="14" t="s">
        <v>86</v>
      </c>
      <c r="C516" s="34"/>
      <c r="D516" s="26" t="s">
        <v>251</v>
      </c>
      <c r="E516" s="21"/>
      <c r="F516" s="34" t="s">
        <v>90</v>
      </c>
      <c r="G516" s="9" t="s">
        <v>10</v>
      </c>
      <c r="H516" s="11">
        <v>2000</v>
      </c>
      <c r="I516" s="11" t="s">
        <v>5</v>
      </c>
      <c r="J516" s="12" t="s">
        <v>100</v>
      </c>
      <c r="K516" s="16" t="s">
        <v>25</v>
      </c>
      <c r="L516" s="16" t="s">
        <v>7</v>
      </c>
      <c r="M516" s="10">
        <v>2</v>
      </c>
      <c r="N516" s="19">
        <v>70</v>
      </c>
      <c r="O516" s="23"/>
      <c r="P516" s="17">
        <f t="shared" si="20"/>
        <v>84</v>
      </c>
      <c r="Q516" s="18">
        <f t="shared" si="21"/>
        <v>0</v>
      </c>
    </row>
    <row r="517" spans="2:17" s="1" customFormat="1" ht="15.75" customHeight="1">
      <c r="B517" s="14" t="s">
        <v>86</v>
      </c>
      <c r="C517" s="34"/>
      <c r="D517" s="26"/>
      <c r="E517" s="21"/>
      <c r="F517" s="34" t="s">
        <v>90</v>
      </c>
      <c r="G517" s="9" t="s">
        <v>10</v>
      </c>
      <c r="H517" s="11">
        <v>2001</v>
      </c>
      <c r="I517" s="11" t="s">
        <v>5</v>
      </c>
      <c r="J517" s="12" t="s">
        <v>100</v>
      </c>
      <c r="K517" s="16" t="s">
        <v>25</v>
      </c>
      <c r="L517" s="16" t="s">
        <v>24</v>
      </c>
      <c r="M517" s="10">
        <v>0</v>
      </c>
      <c r="N517" s="19">
        <v>40</v>
      </c>
      <c r="O517" s="23"/>
      <c r="P517" s="17">
        <f t="shared" si="20"/>
        <v>48</v>
      </c>
      <c r="Q517" s="18">
        <f t="shared" si="21"/>
        <v>0</v>
      </c>
    </row>
    <row r="518" spans="2:17" s="1" customFormat="1" ht="15.75" customHeight="1">
      <c r="B518" s="14" t="s">
        <v>86</v>
      </c>
      <c r="C518" s="34"/>
      <c r="D518" s="26"/>
      <c r="E518" s="21"/>
      <c r="F518" s="34" t="s">
        <v>90</v>
      </c>
      <c r="G518" s="9" t="s">
        <v>10</v>
      </c>
      <c r="H518" s="11">
        <v>2005</v>
      </c>
      <c r="I518" s="11" t="s">
        <v>5</v>
      </c>
      <c r="J518" s="12" t="s">
        <v>100</v>
      </c>
      <c r="K518" s="16" t="s">
        <v>6</v>
      </c>
      <c r="L518" s="16" t="s">
        <v>7</v>
      </c>
      <c r="M518" s="10">
        <v>1</v>
      </c>
      <c r="N518" s="19">
        <v>70</v>
      </c>
      <c r="O518" s="23"/>
      <c r="P518" s="17">
        <f t="shared" ref="P518:P581" si="22">N518*1.2</f>
        <v>84</v>
      </c>
      <c r="Q518" s="18">
        <f t="shared" ref="Q518:Q581" si="23">O518*1.2</f>
        <v>0</v>
      </c>
    </row>
    <row r="519" spans="2:17" s="1" customFormat="1" ht="15.75" customHeight="1">
      <c r="B519" s="14" t="s">
        <v>86</v>
      </c>
      <c r="C519" s="34"/>
      <c r="D519" s="26"/>
      <c r="E519" s="21"/>
      <c r="F519" s="34" t="s">
        <v>90</v>
      </c>
      <c r="G519" s="9" t="s">
        <v>10</v>
      </c>
      <c r="H519" s="11">
        <v>2009</v>
      </c>
      <c r="I519" s="11" t="s">
        <v>5</v>
      </c>
      <c r="J519" s="12" t="s">
        <v>100</v>
      </c>
      <c r="K519" s="16" t="s">
        <v>6</v>
      </c>
      <c r="L519" s="16" t="s">
        <v>7</v>
      </c>
      <c r="M519" s="10">
        <v>0</v>
      </c>
      <c r="N519" s="19">
        <v>65</v>
      </c>
      <c r="O519" s="23"/>
      <c r="P519" s="17">
        <f t="shared" si="22"/>
        <v>78</v>
      </c>
      <c r="Q519" s="18">
        <f t="shared" si="23"/>
        <v>0</v>
      </c>
    </row>
    <row r="520" spans="2:17" s="1" customFormat="1" ht="15.75" customHeight="1">
      <c r="B520" s="14" t="s">
        <v>86</v>
      </c>
      <c r="C520" s="34"/>
      <c r="D520" s="26"/>
      <c r="E520" s="21"/>
      <c r="F520" s="34" t="s">
        <v>90</v>
      </c>
      <c r="G520" s="9" t="s">
        <v>10</v>
      </c>
      <c r="H520" s="11">
        <v>2009</v>
      </c>
      <c r="I520" s="11" t="s">
        <v>5</v>
      </c>
      <c r="J520" s="12" t="s">
        <v>23</v>
      </c>
      <c r="K520" s="16" t="s">
        <v>6</v>
      </c>
      <c r="L520" s="16" t="s">
        <v>7</v>
      </c>
      <c r="M520" s="10">
        <v>0</v>
      </c>
      <c r="N520" s="19">
        <v>70</v>
      </c>
      <c r="O520" s="23">
        <v>420</v>
      </c>
      <c r="P520" s="17">
        <f t="shared" si="22"/>
        <v>84</v>
      </c>
      <c r="Q520" s="18">
        <f t="shared" si="23"/>
        <v>504</v>
      </c>
    </row>
    <row r="521" spans="2:17" s="1" customFormat="1" ht="15.75" customHeight="1">
      <c r="B521" s="14" t="s">
        <v>202</v>
      </c>
      <c r="C521" s="34"/>
      <c r="D521" s="26"/>
      <c r="E521" s="21"/>
      <c r="F521" s="34" t="s">
        <v>90</v>
      </c>
      <c r="G521" s="9" t="s">
        <v>10</v>
      </c>
      <c r="H521" s="11">
        <v>1979</v>
      </c>
      <c r="I521" s="11" t="s">
        <v>5</v>
      </c>
      <c r="J521" s="12" t="s">
        <v>100</v>
      </c>
      <c r="K521" s="16" t="s">
        <v>25</v>
      </c>
      <c r="L521" s="16" t="s">
        <v>9</v>
      </c>
      <c r="M521" s="10">
        <v>1</v>
      </c>
      <c r="N521" s="19">
        <v>40</v>
      </c>
      <c r="O521" s="23"/>
      <c r="P521" s="17">
        <f t="shared" si="22"/>
        <v>48</v>
      </c>
      <c r="Q521" s="18">
        <f t="shared" si="23"/>
        <v>0</v>
      </c>
    </row>
    <row r="522" spans="2:17" s="1" customFormat="1" ht="15.75" customHeight="1">
      <c r="B522" s="14" t="s">
        <v>202</v>
      </c>
      <c r="C522" s="34"/>
      <c r="D522" s="26"/>
      <c r="E522" s="21"/>
      <c r="F522" s="34" t="s">
        <v>90</v>
      </c>
      <c r="G522" s="9" t="s">
        <v>10</v>
      </c>
      <c r="H522" s="11">
        <v>1984</v>
      </c>
      <c r="I522" s="11" t="s">
        <v>5</v>
      </c>
      <c r="J522" s="12" t="s">
        <v>100</v>
      </c>
      <c r="K522" s="16" t="s">
        <v>6</v>
      </c>
      <c r="L522" s="16" t="s">
        <v>24</v>
      </c>
      <c r="M522" s="10">
        <v>4</v>
      </c>
      <c r="N522" s="19">
        <v>45</v>
      </c>
      <c r="O522" s="23"/>
      <c r="P522" s="17">
        <f t="shared" si="22"/>
        <v>54</v>
      </c>
      <c r="Q522" s="18">
        <f t="shared" si="23"/>
        <v>0</v>
      </c>
    </row>
    <row r="523" spans="2:17" s="1" customFormat="1" ht="15.75" customHeight="1">
      <c r="B523" s="14" t="s">
        <v>203</v>
      </c>
      <c r="C523" s="34"/>
      <c r="D523" s="26"/>
      <c r="E523" s="21"/>
      <c r="F523" s="34" t="s">
        <v>90</v>
      </c>
      <c r="G523" s="9" t="s">
        <v>10</v>
      </c>
      <c r="H523" s="11">
        <v>1985</v>
      </c>
      <c r="I523" s="11" t="s">
        <v>5</v>
      </c>
      <c r="J523" s="12" t="s">
        <v>100</v>
      </c>
      <c r="K523" s="16" t="s">
        <v>187</v>
      </c>
      <c r="L523" s="16" t="s">
        <v>7</v>
      </c>
      <c r="M523" s="10">
        <v>1</v>
      </c>
      <c r="N523" s="19">
        <v>35</v>
      </c>
      <c r="O523" s="23"/>
      <c r="P523" s="17">
        <f t="shared" si="22"/>
        <v>42</v>
      </c>
      <c r="Q523" s="18">
        <f t="shared" si="23"/>
        <v>0</v>
      </c>
    </row>
    <row r="524" spans="2:17" s="1" customFormat="1" ht="15.75" customHeight="1">
      <c r="B524" s="14" t="s">
        <v>601</v>
      </c>
      <c r="C524" s="34"/>
      <c r="D524" s="26" t="s">
        <v>251</v>
      </c>
      <c r="E524" s="21"/>
      <c r="F524" s="34" t="s">
        <v>90</v>
      </c>
      <c r="G524" s="9" t="s">
        <v>10</v>
      </c>
      <c r="H524" s="11">
        <v>1990</v>
      </c>
      <c r="I524" s="11" t="s">
        <v>5</v>
      </c>
      <c r="J524" s="12" t="s">
        <v>100</v>
      </c>
      <c r="K524" s="16" t="s">
        <v>25</v>
      </c>
      <c r="L524" s="16" t="s">
        <v>24</v>
      </c>
      <c r="M524" s="10">
        <v>1</v>
      </c>
      <c r="N524" s="19">
        <v>38</v>
      </c>
      <c r="O524" s="23"/>
      <c r="P524" s="17">
        <f t="shared" si="22"/>
        <v>45.6</v>
      </c>
      <c r="Q524" s="18">
        <f t="shared" si="23"/>
        <v>0</v>
      </c>
    </row>
    <row r="525" spans="2:17" s="1" customFormat="1" ht="15.75" customHeight="1">
      <c r="B525" s="14" t="s">
        <v>59</v>
      </c>
      <c r="C525" s="34" t="s">
        <v>466</v>
      </c>
      <c r="D525" s="26"/>
      <c r="E525" s="21"/>
      <c r="F525" s="34" t="s">
        <v>90</v>
      </c>
      <c r="G525" s="9" t="s">
        <v>10</v>
      </c>
      <c r="H525" s="11">
        <v>2005</v>
      </c>
      <c r="I525" s="11" t="s">
        <v>5</v>
      </c>
      <c r="J525" s="12" t="s">
        <v>100</v>
      </c>
      <c r="K525" s="16" t="s">
        <v>6</v>
      </c>
      <c r="L525" s="16" t="s">
        <v>7</v>
      </c>
      <c r="M525" s="10">
        <v>5</v>
      </c>
      <c r="N525" s="19">
        <v>20</v>
      </c>
      <c r="O525" s="23"/>
      <c r="P525" s="17">
        <f t="shared" si="22"/>
        <v>24</v>
      </c>
      <c r="Q525" s="18">
        <f t="shared" si="23"/>
        <v>0</v>
      </c>
    </row>
    <row r="526" spans="2:17" s="1" customFormat="1" ht="15.75" customHeight="1">
      <c r="B526" s="14" t="s">
        <v>59</v>
      </c>
      <c r="C526" s="34"/>
      <c r="D526" s="26"/>
      <c r="E526" s="21"/>
      <c r="F526" s="34" t="s">
        <v>90</v>
      </c>
      <c r="G526" s="9" t="s">
        <v>10</v>
      </c>
      <c r="H526" s="11">
        <v>1881</v>
      </c>
      <c r="I526" s="11" t="s">
        <v>5</v>
      </c>
      <c r="J526" s="12" t="s">
        <v>15</v>
      </c>
      <c r="K526" s="16" t="s">
        <v>6</v>
      </c>
      <c r="L526" s="16" t="s">
        <v>7</v>
      </c>
      <c r="M526" s="10">
        <v>1</v>
      </c>
      <c r="N526" s="19">
        <v>4600</v>
      </c>
      <c r="O526" s="23">
        <v>4600</v>
      </c>
      <c r="P526" s="17">
        <f t="shared" si="22"/>
        <v>5520</v>
      </c>
      <c r="Q526" s="18">
        <f t="shared" si="23"/>
        <v>5520</v>
      </c>
    </row>
    <row r="527" spans="2:17" s="1" customFormat="1" ht="15.75" customHeight="1">
      <c r="B527" s="14" t="s">
        <v>59</v>
      </c>
      <c r="C527" s="34"/>
      <c r="D527" s="26"/>
      <c r="E527" s="21"/>
      <c r="F527" s="34" t="s">
        <v>90</v>
      </c>
      <c r="G527" s="9" t="s">
        <v>10</v>
      </c>
      <c r="H527" s="11">
        <v>1976</v>
      </c>
      <c r="I527" s="11" t="s">
        <v>5</v>
      </c>
      <c r="J527" s="12" t="s">
        <v>100</v>
      </c>
      <c r="K527" s="16" t="s">
        <v>73</v>
      </c>
      <c r="L527" s="16" t="s">
        <v>9</v>
      </c>
      <c r="M527" s="10">
        <v>0</v>
      </c>
      <c r="N527" s="19">
        <v>30</v>
      </c>
      <c r="O527" s="23"/>
      <c r="P527" s="17">
        <f t="shared" si="22"/>
        <v>36</v>
      </c>
      <c r="Q527" s="18">
        <f t="shared" si="23"/>
        <v>0</v>
      </c>
    </row>
    <row r="528" spans="2:17" s="1" customFormat="1" ht="15.75" customHeight="1">
      <c r="B528" s="14" t="s">
        <v>59</v>
      </c>
      <c r="C528" s="34"/>
      <c r="D528" s="26"/>
      <c r="E528" s="21"/>
      <c r="F528" s="34" t="s">
        <v>90</v>
      </c>
      <c r="G528" s="9" t="s">
        <v>10</v>
      </c>
      <c r="H528" s="11">
        <v>1981</v>
      </c>
      <c r="I528" s="11" t="s">
        <v>5</v>
      </c>
      <c r="J528" s="12" t="s">
        <v>100</v>
      </c>
      <c r="K528" s="16" t="s">
        <v>25</v>
      </c>
      <c r="L528" s="16" t="s">
        <v>24</v>
      </c>
      <c r="M528" s="10">
        <v>0</v>
      </c>
      <c r="N528" s="19">
        <v>25</v>
      </c>
      <c r="O528" s="23"/>
      <c r="P528" s="17">
        <f t="shared" si="22"/>
        <v>30</v>
      </c>
      <c r="Q528" s="18">
        <f t="shared" si="23"/>
        <v>0</v>
      </c>
    </row>
    <row r="529" spans="2:17" s="1" customFormat="1" ht="15.75" customHeight="1">
      <c r="B529" s="14" t="s">
        <v>59</v>
      </c>
      <c r="C529" s="34"/>
      <c r="D529" s="26"/>
      <c r="E529" s="21"/>
      <c r="F529" s="34" t="s">
        <v>90</v>
      </c>
      <c r="G529" s="9" t="s">
        <v>10</v>
      </c>
      <c r="H529" s="11">
        <v>1983</v>
      </c>
      <c r="I529" s="11" t="s">
        <v>5</v>
      </c>
      <c r="J529" s="12" t="s">
        <v>100</v>
      </c>
      <c r="K529" s="16" t="s">
        <v>6</v>
      </c>
      <c r="L529" s="16" t="s">
        <v>7</v>
      </c>
      <c r="M529" s="10">
        <v>0</v>
      </c>
      <c r="N529" s="19">
        <v>65</v>
      </c>
      <c r="O529" s="23"/>
      <c r="P529" s="17">
        <f t="shared" si="22"/>
        <v>78</v>
      </c>
      <c r="Q529" s="18">
        <f t="shared" si="23"/>
        <v>0</v>
      </c>
    </row>
    <row r="530" spans="2:17" s="1" customFormat="1" ht="15.75" customHeight="1">
      <c r="B530" s="14" t="s">
        <v>59</v>
      </c>
      <c r="C530" s="34"/>
      <c r="D530" s="26"/>
      <c r="E530" s="21"/>
      <c r="F530" s="34" t="s">
        <v>90</v>
      </c>
      <c r="G530" s="9" t="s">
        <v>10</v>
      </c>
      <c r="H530" s="11">
        <v>1983</v>
      </c>
      <c r="I530" s="11" t="s">
        <v>5</v>
      </c>
      <c r="J530" s="12" t="s">
        <v>23</v>
      </c>
      <c r="K530" s="16" t="s">
        <v>6</v>
      </c>
      <c r="L530" s="16" t="s">
        <v>7</v>
      </c>
      <c r="M530" s="10">
        <v>0</v>
      </c>
      <c r="N530" s="19">
        <v>75</v>
      </c>
      <c r="O530" s="23">
        <f>75*6</f>
        <v>450</v>
      </c>
      <c r="P530" s="17">
        <f t="shared" si="22"/>
        <v>90</v>
      </c>
      <c r="Q530" s="18">
        <f t="shared" si="23"/>
        <v>540</v>
      </c>
    </row>
    <row r="531" spans="2:17" s="1" customFormat="1" ht="15.75" customHeight="1">
      <c r="B531" s="14" t="s">
        <v>59</v>
      </c>
      <c r="C531" s="34"/>
      <c r="D531" s="26"/>
      <c r="E531" s="21"/>
      <c r="F531" s="34" t="s">
        <v>90</v>
      </c>
      <c r="G531" s="9" t="s">
        <v>10</v>
      </c>
      <c r="H531" s="11">
        <v>1985</v>
      </c>
      <c r="I531" s="11" t="s">
        <v>5</v>
      </c>
      <c r="J531" s="12" t="s">
        <v>23</v>
      </c>
      <c r="K531" s="16" t="s">
        <v>6</v>
      </c>
      <c r="L531" s="16" t="s">
        <v>7</v>
      </c>
      <c r="M531" s="10">
        <v>12</v>
      </c>
      <c r="N531" s="19">
        <v>74</v>
      </c>
      <c r="O531" s="23">
        <f>74*6</f>
        <v>444</v>
      </c>
      <c r="P531" s="17">
        <f t="shared" si="22"/>
        <v>88.8</v>
      </c>
      <c r="Q531" s="18">
        <f t="shared" si="23"/>
        <v>532.79999999999995</v>
      </c>
    </row>
    <row r="532" spans="2:17" s="1" customFormat="1" ht="15.75" customHeight="1">
      <c r="B532" s="14" t="s">
        <v>59</v>
      </c>
      <c r="C532" s="34"/>
      <c r="D532" s="26"/>
      <c r="E532" s="21"/>
      <c r="F532" s="34" t="s">
        <v>90</v>
      </c>
      <c r="G532" s="9" t="s">
        <v>10</v>
      </c>
      <c r="H532" s="11">
        <v>1985</v>
      </c>
      <c r="I532" s="11" t="s">
        <v>5</v>
      </c>
      <c r="J532" s="12" t="s">
        <v>100</v>
      </c>
      <c r="K532" s="16" t="s">
        <v>6</v>
      </c>
      <c r="L532" s="16" t="s">
        <v>7</v>
      </c>
      <c r="M532" s="10">
        <v>6</v>
      </c>
      <c r="N532" s="19">
        <v>64</v>
      </c>
      <c r="O532" s="23"/>
      <c r="P532" s="17">
        <f t="shared" si="22"/>
        <v>76.8</v>
      </c>
      <c r="Q532" s="18">
        <f t="shared" si="23"/>
        <v>0</v>
      </c>
    </row>
    <row r="533" spans="2:17" s="1" customFormat="1" ht="15.75" customHeight="1">
      <c r="B533" s="14" t="s">
        <v>59</v>
      </c>
      <c r="C533" s="34"/>
      <c r="D533" s="26"/>
      <c r="E533" s="21"/>
      <c r="F533" s="34" t="s">
        <v>90</v>
      </c>
      <c r="G533" s="9" t="s">
        <v>10</v>
      </c>
      <c r="H533" s="11">
        <v>1989</v>
      </c>
      <c r="I533" s="11" t="s">
        <v>5</v>
      </c>
      <c r="J533" s="12" t="s">
        <v>100</v>
      </c>
      <c r="K533" s="16" t="s">
        <v>6</v>
      </c>
      <c r="L533" s="16" t="s">
        <v>7</v>
      </c>
      <c r="M533" s="10">
        <v>1</v>
      </c>
      <c r="N533" s="19">
        <v>75</v>
      </c>
      <c r="O533" s="23"/>
      <c r="P533" s="17">
        <f t="shared" si="22"/>
        <v>90</v>
      </c>
      <c r="Q533" s="18">
        <f t="shared" si="23"/>
        <v>0</v>
      </c>
    </row>
    <row r="534" spans="2:17" s="1" customFormat="1" ht="15.75" customHeight="1">
      <c r="B534" s="14" t="s">
        <v>59</v>
      </c>
      <c r="C534" s="34"/>
      <c r="D534" s="26"/>
      <c r="E534" s="21"/>
      <c r="F534" s="34" t="s">
        <v>90</v>
      </c>
      <c r="G534" s="9" t="s">
        <v>10</v>
      </c>
      <c r="H534" s="11">
        <v>1989</v>
      </c>
      <c r="I534" s="11" t="s">
        <v>5</v>
      </c>
      <c r="J534" s="12" t="s">
        <v>100</v>
      </c>
      <c r="K534" s="16" t="s">
        <v>165</v>
      </c>
      <c r="L534" s="16" t="s">
        <v>7</v>
      </c>
      <c r="M534" s="10">
        <v>4</v>
      </c>
      <c r="N534" s="19">
        <v>55</v>
      </c>
      <c r="O534" s="23"/>
      <c r="P534" s="17">
        <f t="shared" si="22"/>
        <v>66</v>
      </c>
      <c r="Q534" s="18">
        <f t="shared" si="23"/>
        <v>0</v>
      </c>
    </row>
    <row r="535" spans="2:17" s="1" customFormat="1" ht="15.75" customHeight="1">
      <c r="B535" s="14" t="s">
        <v>580</v>
      </c>
      <c r="C535" s="34"/>
      <c r="D535" s="26"/>
      <c r="E535" s="21"/>
      <c r="F535" s="34" t="s">
        <v>90</v>
      </c>
      <c r="G535" s="9" t="s">
        <v>10</v>
      </c>
      <c r="H535" s="11">
        <v>1986</v>
      </c>
      <c r="I535" s="11" t="s">
        <v>12</v>
      </c>
      <c r="J535" s="12" t="s">
        <v>100</v>
      </c>
      <c r="K535" s="16" t="s">
        <v>6</v>
      </c>
      <c r="L535" s="16" t="s">
        <v>7</v>
      </c>
      <c r="M535" s="10">
        <v>1</v>
      </c>
      <c r="N535" s="19">
        <v>89</v>
      </c>
      <c r="O535" s="23"/>
      <c r="P535" s="17">
        <f t="shared" si="22"/>
        <v>106.8</v>
      </c>
      <c r="Q535" s="18">
        <f t="shared" si="23"/>
        <v>0</v>
      </c>
    </row>
    <row r="536" spans="2:17" s="1" customFormat="1" ht="15.75" customHeight="1">
      <c r="B536" s="14" t="s">
        <v>20</v>
      </c>
      <c r="C536" s="34" t="s">
        <v>409</v>
      </c>
      <c r="D536" s="26"/>
      <c r="E536" s="21"/>
      <c r="F536" s="34" t="s">
        <v>90</v>
      </c>
      <c r="G536" s="9" t="s">
        <v>10</v>
      </c>
      <c r="H536" s="11">
        <v>1982</v>
      </c>
      <c r="I536" s="11" t="s">
        <v>5</v>
      </c>
      <c r="J536" s="12" t="s">
        <v>100</v>
      </c>
      <c r="K536" s="16" t="s">
        <v>25</v>
      </c>
      <c r="L536" s="16" t="s">
        <v>24</v>
      </c>
      <c r="M536" s="10">
        <v>0</v>
      </c>
      <c r="N536" s="19">
        <v>160</v>
      </c>
      <c r="O536" s="23"/>
      <c r="P536" s="17">
        <f t="shared" si="22"/>
        <v>192</v>
      </c>
      <c r="Q536" s="18">
        <f t="shared" si="23"/>
        <v>0</v>
      </c>
    </row>
    <row r="537" spans="2:17" s="1" customFormat="1" ht="15.75" customHeight="1">
      <c r="B537" s="14" t="s">
        <v>20</v>
      </c>
      <c r="C537" s="34" t="s">
        <v>409</v>
      </c>
      <c r="D537" s="25"/>
      <c r="E537" s="20"/>
      <c r="F537" s="34" t="s">
        <v>90</v>
      </c>
      <c r="G537" s="9" t="s">
        <v>10</v>
      </c>
      <c r="H537" s="11">
        <v>1985</v>
      </c>
      <c r="I537" s="11" t="s">
        <v>5</v>
      </c>
      <c r="J537" s="12" t="s">
        <v>33</v>
      </c>
      <c r="K537" s="16" t="s">
        <v>6</v>
      </c>
      <c r="L537" s="16" t="s">
        <v>24</v>
      </c>
      <c r="M537" s="10">
        <v>0</v>
      </c>
      <c r="N537" s="19">
        <v>150</v>
      </c>
      <c r="O537" s="23">
        <v>1800</v>
      </c>
      <c r="P537" s="17">
        <f t="shared" si="22"/>
        <v>180</v>
      </c>
      <c r="Q537" s="18">
        <f t="shared" si="23"/>
        <v>2160</v>
      </c>
    </row>
    <row r="538" spans="2:17" s="1" customFormat="1" ht="15.75" customHeight="1">
      <c r="B538" s="14" t="s">
        <v>20</v>
      </c>
      <c r="C538" s="34" t="s">
        <v>409</v>
      </c>
      <c r="D538" s="26"/>
      <c r="E538" s="21"/>
      <c r="F538" s="34" t="s">
        <v>90</v>
      </c>
      <c r="G538" s="9" t="s">
        <v>10</v>
      </c>
      <c r="H538" s="11">
        <v>1986</v>
      </c>
      <c r="I538" s="11" t="s">
        <v>5</v>
      </c>
      <c r="J538" s="12" t="s">
        <v>100</v>
      </c>
      <c r="K538" s="16" t="s">
        <v>6</v>
      </c>
      <c r="L538" s="16" t="s">
        <v>9</v>
      </c>
      <c r="M538" s="10">
        <v>0</v>
      </c>
      <c r="N538" s="19">
        <v>120</v>
      </c>
      <c r="O538" s="23"/>
      <c r="P538" s="17">
        <f t="shared" si="22"/>
        <v>144</v>
      </c>
      <c r="Q538" s="18">
        <f t="shared" si="23"/>
        <v>0</v>
      </c>
    </row>
    <row r="539" spans="2:17" s="1" customFormat="1" ht="15.75" customHeight="1">
      <c r="B539" s="14" t="s">
        <v>20</v>
      </c>
      <c r="C539" s="34" t="s">
        <v>409</v>
      </c>
      <c r="D539" s="26" t="s">
        <v>251</v>
      </c>
      <c r="E539" s="21"/>
      <c r="F539" s="34" t="s">
        <v>90</v>
      </c>
      <c r="G539" s="9" t="s">
        <v>10</v>
      </c>
      <c r="H539" s="11">
        <v>1991</v>
      </c>
      <c r="I539" s="11" t="s">
        <v>5</v>
      </c>
      <c r="J539" s="12" t="s">
        <v>100</v>
      </c>
      <c r="K539" s="16" t="s">
        <v>25</v>
      </c>
      <c r="L539" s="16" t="s">
        <v>24</v>
      </c>
      <c r="M539" s="10">
        <v>1</v>
      </c>
      <c r="N539" s="19">
        <v>100</v>
      </c>
      <c r="O539" s="23"/>
      <c r="P539" s="17">
        <f t="shared" si="22"/>
        <v>120</v>
      </c>
      <c r="Q539" s="18">
        <f t="shared" si="23"/>
        <v>0</v>
      </c>
    </row>
    <row r="540" spans="2:17" s="1" customFormat="1" ht="15.75" customHeight="1">
      <c r="B540" s="14" t="s">
        <v>20</v>
      </c>
      <c r="C540" s="34" t="s">
        <v>409</v>
      </c>
      <c r="D540" s="26" t="s">
        <v>251</v>
      </c>
      <c r="E540" s="21"/>
      <c r="F540" s="34" t="s">
        <v>90</v>
      </c>
      <c r="G540" s="9" t="s">
        <v>10</v>
      </c>
      <c r="H540" s="11">
        <v>1991</v>
      </c>
      <c r="I540" s="11" t="s">
        <v>5</v>
      </c>
      <c r="J540" s="12" t="s">
        <v>100</v>
      </c>
      <c r="K540" s="16" t="s">
        <v>25</v>
      </c>
      <c r="L540" s="16" t="s">
        <v>26</v>
      </c>
      <c r="M540" s="10">
        <v>1</v>
      </c>
      <c r="N540" s="19">
        <v>70</v>
      </c>
      <c r="O540" s="23"/>
      <c r="P540" s="17">
        <f t="shared" si="22"/>
        <v>84</v>
      </c>
      <c r="Q540" s="18">
        <f t="shared" si="23"/>
        <v>0</v>
      </c>
    </row>
    <row r="541" spans="2:17" s="1" customFormat="1" ht="15.75" customHeight="1">
      <c r="B541" s="14" t="s">
        <v>20</v>
      </c>
      <c r="C541" s="34" t="s">
        <v>409</v>
      </c>
      <c r="D541" s="26"/>
      <c r="E541" s="21"/>
      <c r="F541" s="34" t="s">
        <v>90</v>
      </c>
      <c r="G541" s="9" t="s">
        <v>10</v>
      </c>
      <c r="H541" s="11">
        <v>1993</v>
      </c>
      <c r="I541" s="11" t="s">
        <v>5</v>
      </c>
      <c r="J541" s="12" t="s">
        <v>100</v>
      </c>
      <c r="K541" s="16" t="s">
        <v>6</v>
      </c>
      <c r="L541" s="16" t="s">
        <v>7</v>
      </c>
      <c r="M541" s="10">
        <v>0</v>
      </c>
      <c r="N541" s="19">
        <v>110</v>
      </c>
      <c r="O541" s="23"/>
      <c r="P541" s="17">
        <f t="shared" si="22"/>
        <v>132</v>
      </c>
      <c r="Q541" s="18">
        <f t="shared" si="23"/>
        <v>0</v>
      </c>
    </row>
    <row r="542" spans="2:17" s="1" customFormat="1" ht="15.75" customHeight="1">
      <c r="B542" s="14" t="s">
        <v>20</v>
      </c>
      <c r="C542" s="34" t="s">
        <v>409</v>
      </c>
      <c r="D542" s="26"/>
      <c r="E542" s="21"/>
      <c r="F542" s="34" t="s">
        <v>90</v>
      </c>
      <c r="G542" s="9" t="s">
        <v>10</v>
      </c>
      <c r="H542" s="11">
        <v>1994</v>
      </c>
      <c r="I542" s="11" t="s">
        <v>5</v>
      </c>
      <c r="J542" s="12" t="s">
        <v>33</v>
      </c>
      <c r="K542" s="16" t="s">
        <v>6</v>
      </c>
      <c r="L542" s="16" t="s">
        <v>7</v>
      </c>
      <c r="M542" s="10">
        <v>0</v>
      </c>
      <c r="N542" s="19">
        <v>125</v>
      </c>
      <c r="O542" s="23">
        <v>1500</v>
      </c>
      <c r="P542" s="17">
        <f t="shared" si="22"/>
        <v>150</v>
      </c>
      <c r="Q542" s="18">
        <f t="shared" si="23"/>
        <v>1800</v>
      </c>
    </row>
    <row r="543" spans="2:17" s="1" customFormat="1" ht="15.75" customHeight="1">
      <c r="B543" s="14" t="s">
        <v>20</v>
      </c>
      <c r="C543" s="34" t="s">
        <v>409</v>
      </c>
      <c r="D543" s="25"/>
      <c r="E543" s="20"/>
      <c r="F543" s="34" t="s">
        <v>90</v>
      </c>
      <c r="G543" s="9" t="s">
        <v>10</v>
      </c>
      <c r="H543" s="11">
        <v>1995</v>
      </c>
      <c r="I543" s="11" t="s">
        <v>5</v>
      </c>
      <c r="J543" s="12" t="s">
        <v>100</v>
      </c>
      <c r="K543" s="16" t="s">
        <v>6</v>
      </c>
      <c r="L543" s="16" t="s">
        <v>7</v>
      </c>
      <c r="M543" s="10">
        <v>0</v>
      </c>
      <c r="N543" s="19">
        <v>115</v>
      </c>
      <c r="O543" s="23"/>
      <c r="P543" s="17">
        <f t="shared" si="22"/>
        <v>138</v>
      </c>
      <c r="Q543" s="18">
        <f t="shared" si="23"/>
        <v>0</v>
      </c>
    </row>
    <row r="544" spans="2:17" s="1" customFormat="1" ht="15.75" customHeight="1">
      <c r="B544" s="14" t="s">
        <v>20</v>
      </c>
      <c r="C544" s="34" t="s">
        <v>409</v>
      </c>
      <c r="D544" s="25"/>
      <c r="E544" s="20"/>
      <c r="F544" s="34" t="s">
        <v>90</v>
      </c>
      <c r="G544" s="9" t="s">
        <v>10</v>
      </c>
      <c r="H544" s="11">
        <v>2002</v>
      </c>
      <c r="I544" s="11" t="s">
        <v>5</v>
      </c>
      <c r="J544" s="12" t="s">
        <v>33</v>
      </c>
      <c r="K544" s="16" t="s">
        <v>6</v>
      </c>
      <c r="L544" s="16" t="s">
        <v>7</v>
      </c>
      <c r="M544" s="10">
        <v>0</v>
      </c>
      <c r="N544" s="19">
        <v>130</v>
      </c>
      <c r="O544" s="23">
        <v>1560</v>
      </c>
      <c r="P544" s="17">
        <f t="shared" si="22"/>
        <v>156</v>
      </c>
      <c r="Q544" s="18">
        <f t="shared" si="23"/>
        <v>1872</v>
      </c>
    </row>
    <row r="545" spans="2:17" s="1" customFormat="1" ht="15.75" customHeight="1">
      <c r="B545" s="14" t="s">
        <v>20</v>
      </c>
      <c r="C545" s="34" t="s">
        <v>409</v>
      </c>
      <c r="D545" s="26"/>
      <c r="E545" s="21"/>
      <c r="F545" s="34" t="s">
        <v>90</v>
      </c>
      <c r="G545" s="9" t="s">
        <v>10</v>
      </c>
      <c r="H545" s="11">
        <v>2003</v>
      </c>
      <c r="I545" s="11" t="s">
        <v>5</v>
      </c>
      <c r="J545" s="12" t="s">
        <v>33</v>
      </c>
      <c r="K545" s="16" t="s">
        <v>6</v>
      </c>
      <c r="L545" s="16" t="s">
        <v>7</v>
      </c>
      <c r="M545" s="10">
        <v>0</v>
      </c>
      <c r="N545" s="19">
        <v>150</v>
      </c>
      <c r="O545" s="23">
        <v>1800</v>
      </c>
      <c r="P545" s="17">
        <f t="shared" si="22"/>
        <v>180</v>
      </c>
      <c r="Q545" s="18">
        <f t="shared" si="23"/>
        <v>2160</v>
      </c>
    </row>
    <row r="546" spans="2:17" s="1" customFormat="1" ht="15.75" customHeight="1">
      <c r="B546" s="14" t="s">
        <v>20</v>
      </c>
      <c r="C546" s="34" t="s">
        <v>409</v>
      </c>
      <c r="D546" s="25"/>
      <c r="E546" s="20"/>
      <c r="F546" s="34" t="s">
        <v>90</v>
      </c>
      <c r="G546" s="9" t="s">
        <v>10</v>
      </c>
      <c r="H546" s="11">
        <v>2004</v>
      </c>
      <c r="I546" s="11" t="s">
        <v>5</v>
      </c>
      <c r="J546" s="12" t="s">
        <v>100</v>
      </c>
      <c r="K546" s="16" t="s">
        <v>25</v>
      </c>
      <c r="L546" s="16" t="s">
        <v>7</v>
      </c>
      <c r="M546" s="10">
        <v>0</v>
      </c>
      <c r="N546" s="19">
        <v>110</v>
      </c>
      <c r="O546" s="23"/>
      <c r="P546" s="17">
        <f t="shared" si="22"/>
        <v>132</v>
      </c>
      <c r="Q546" s="18">
        <f t="shared" si="23"/>
        <v>0</v>
      </c>
    </row>
    <row r="547" spans="2:17" s="1" customFormat="1" ht="15.75" customHeight="1">
      <c r="B547" s="14" t="s">
        <v>20</v>
      </c>
      <c r="C547" s="34"/>
      <c r="D547" s="28"/>
      <c r="E547" s="24"/>
      <c r="F547" s="34" t="s">
        <v>90</v>
      </c>
      <c r="G547" s="9" t="s">
        <v>10</v>
      </c>
      <c r="H547" s="11">
        <v>1918</v>
      </c>
      <c r="I547" s="11" t="s">
        <v>5</v>
      </c>
      <c r="J547" s="12" t="s">
        <v>100</v>
      </c>
      <c r="K547" s="16" t="s">
        <v>25</v>
      </c>
      <c r="L547" s="16" t="s">
        <v>26</v>
      </c>
      <c r="M547" s="10">
        <v>1</v>
      </c>
      <c r="N547" s="19">
        <v>1500</v>
      </c>
      <c r="O547" s="23"/>
      <c r="P547" s="17">
        <f t="shared" si="22"/>
        <v>1800</v>
      </c>
      <c r="Q547" s="18">
        <f t="shared" si="23"/>
        <v>0</v>
      </c>
    </row>
    <row r="548" spans="2:17" s="1" customFormat="1" ht="15.75" customHeight="1">
      <c r="B548" s="14" t="s">
        <v>20</v>
      </c>
      <c r="C548" s="34"/>
      <c r="D548" s="26"/>
      <c r="E548" s="21"/>
      <c r="F548" s="34" t="s">
        <v>90</v>
      </c>
      <c r="G548" s="9" t="s">
        <v>10</v>
      </c>
      <c r="H548" s="11">
        <v>1937</v>
      </c>
      <c r="I548" s="11" t="s">
        <v>5</v>
      </c>
      <c r="J548" s="12" t="s">
        <v>100</v>
      </c>
      <c r="K548" s="16" t="s">
        <v>25</v>
      </c>
      <c r="L548" s="16" t="s">
        <v>24</v>
      </c>
      <c r="M548" s="10">
        <v>0</v>
      </c>
      <c r="N548" s="19">
        <v>969</v>
      </c>
      <c r="O548" s="23"/>
      <c r="P548" s="17">
        <f t="shared" si="22"/>
        <v>1162.8</v>
      </c>
      <c r="Q548" s="18">
        <f t="shared" si="23"/>
        <v>0</v>
      </c>
    </row>
    <row r="549" spans="2:17" s="1" customFormat="1" ht="15.75" customHeight="1">
      <c r="B549" s="14" t="s">
        <v>20</v>
      </c>
      <c r="C549" s="34"/>
      <c r="D549" s="26"/>
      <c r="E549" s="21"/>
      <c r="F549" s="34" t="s">
        <v>90</v>
      </c>
      <c r="G549" s="9" t="s">
        <v>10</v>
      </c>
      <c r="H549" s="11">
        <v>1952</v>
      </c>
      <c r="I549" s="11" t="s">
        <v>5</v>
      </c>
      <c r="J549" s="12" t="s">
        <v>100</v>
      </c>
      <c r="K549" s="16" t="s">
        <v>6</v>
      </c>
      <c r="L549" s="16" t="s">
        <v>9</v>
      </c>
      <c r="M549" s="10">
        <v>1</v>
      </c>
      <c r="N549" s="19">
        <v>1230</v>
      </c>
      <c r="O549" s="23"/>
      <c r="P549" s="17">
        <f t="shared" si="22"/>
        <v>1476</v>
      </c>
      <c r="Q549" s="18">
        <f t="shared" si="23"/>
        <v>0</v>
      </c>
    </row>
    <row r="550" spans="2:17" s="1" customFormat="1" ht="15.75" customHeight="1">
      <c r="B550" s="14" t="s">
        <v>20</v>
      </c>
      <c r="C550" s="34"/>
      <c r="D550" s="26"/>
      <c r="E550" s="21"/>
      <c r="F550" s="34" t="s">
        <v>90</v>
      </c>
      <c r="G550" s="9" t="s">
        <v>10</v>
      </c>
      <c r="H550" s="11">
        <v>1975</v>
      </c>
      <c r="I550" s="11" t="s">
        <v>5</v>
      </c>
      <c r="J550" s="12" t="s">
        <v>100</v>
      </c>
      <c r="K550" s="16" t="s">
        <v>6</v>
      </c>
      <c r="L550" s="16" t="s">
        <v>31</v>
      </c>
      <c r="M550" s="10">
        <v>1</v>
      </c>
      <c r="N550" s="19">
        <v>130</v>
      </c>
      <c r="O550" s="23"/>
      <c r="P550" s="17">
        <f t="shared" si="22"/>
        <v>156</v>
      </c>
      <c r="Q550" s="18">
        <f t="shared" si="23"/>
        <v>0</v>
      </c>
    </row>
    <row r="551" spans="2:17" s="1" customFormat="1" ht="15.75" customHeight="1">
      <c r="B551" s="14" t="s">
        <v>20</v>
      </c>
      <c r="C551" s="34"/>
      <c r="D551" s="26"/>
      <c r="E551" s="21"/>
      <c r="F551" s="34" t="s">
        <v>90</v>
      </c>
      <c r="G551" s="9" t="s">
        <v>10</v>
      </c>
      <c r="H551" s="11">
        <v>1978</v>
      </c>
      <c r="I551" s="11" t="s">
        <v>5</v>
      </c>
      <c r="J551" s="12" t="s">
        <v>100</v>
      </c>
      <c r="K551" s="16" t="s">
        <v>25</v>
      </c>
      <c r="L551" s="16" t="s">
        <v>9</v>
      </c>
      <c r="M551" s="10">
        <v>0</v>
      </c>
      <c r="N551" s="19">
        <v>290</v>
      </c>
      <c r="O551" s="23"/>
      <c r="P551" s="17">
        <f t="shared" si="22"/>
        <v>348</v>
      </c>
      <c r="Q551" s="18">
        <f t="shared" si="23"/>
        <v>0</v>
      </c>
    </row>
    <row r="552" spans="2:17" s="1" customFormat="1" ht="15.75" customHeight="1">
      <c r="B552" s="14" t="s">
        <v>20</v>
      </c>
      <c r="C552" s="34"/>
      <c r="D552" s="26"/>
      <c r="E552" s="21"/>
      <c r="F552" s="34" t="s">
        <v>90</v>
      </c>
      <c r="G552" s="9" t="s">
        <v>10</v>
      </c>
      <c r="H552" s="11">
        <v>1978</v>
      </c>
      <c r="I552" s="11" t="s">
        <v>5</v>
      </c>
      <c r="J552" s="12" t="s">
        <v>100</v>
      </c>
      <c r="K552" s="16" t="s">
        <v>25</v>
      </c>
      <c r="L552" s="16" t="s">
        <v>211</v>
      </c>
      <c r="M552" s="10">
        <v>0</v>
      </c>
      <c r="N552" s="19">
        <v>100</v>
      </c>
      <c r="O552" s="23"/>
      <c r="P552" s="17">
        <f t="shared" si="22"/>
        <v>120</v>
      </c>
      <c r="Q552" s="18">
        <f t="shared" si="23"/>
        <v>0</v>
      </c>
    </row>
    <row r="553" spans="2:17" s="1" customFormat="1" ht="15.75" customHeight="1">
      <c r="B553" s="14" t="s">
        <v>20</v>
      </c>
      <c r="C553" s="34"/>
      <c r="D553" s="26"/>
      <c r="E553" s="21"/>
      <c r="F553" s="34" t="s">
        <v>90</v>
      </c>
      <c r="G553" s="9" t="s">
        <v>10</v>
      </c>
      <c r="H553" s="11">
        <v>1979</v>
      </c>
      <c r="I553" s="11" t="s">
        <v>5</v>
      </c>
      <c r="J553" s="12" t="s">
        <v>100</v>
      </c>
      <c r="K553" s="16" t="s">
        <v>25</v>
      </c>
      <c r="L553" s="16" t="s">
        <v>9</v>
      </c>
      <c r="M553" s="10">
        <v>0</v>
      </c>
      <c r="N553" s="19">
        <v>285</v>
      </c>
      <c r="O553" s="23"/>
      <c r="P553" s="17">
        <f t="shared" si="22"/>
        <v>342</v>
      </c>
      <c r="Q553" s="18">
        <f t="shared" si="23"/>
        <v>0</v>
      </c>
    </row>
    <row r="554" spans="2:17" s="1" customFormat="1" ht="15.75" customHeight="1">
      <c r="B554" s="14" t="s">
        <v>20</v>
      </c>
      <c r="C554" s="34"/>
      <c r="D554" s="26"/>
      <c r="E554" s="21"/>
      <c r="F554" s="34" t="s">
        <v>90</v>
      </c>
      <c r="G554" s="9" t="s">
        <v>10</v>
      </c>
      <c r="H554" s="11">
        <v>1981</v>
      </c>
      <c r="I554" s="11" t="s">
        <v>5</v>
      </c>
      <c r="J554" s="12" t="s">
        <v>100</v>
      </c>
      <c r="K554" s="16" t="s">
        <v>25</v>
      </c>
      <c r="L554" s="16" t="s">
        <v>9</v>
      </c>
      <c r="M554" s="10">
        <v>0</v>
      </c>
      <c r="N554" s="19">
        <v>300</v>
      </c>
      <c r="O554" s="23"/>
      <c r="P554" s="17">
        <f t="shared" si="22"/>
        <v>360</v>
      </c>
      <c r="Q554" s="18">
        <f t="shared" si="23"/>
        <v>0</v>
      </c>
    </row>
    <row r="555" spans="2:17" s="1" customFormat="1" ht="15.75" customHeight="1">
      <c r="B555" s="14" t="s">
        <v>20</v>
      </c>
      <c r="C555" s="34"/>
      <c r="D555" s="26"/>
      <c r="E555" s="40"/>
      <c r="F555" s="34" t="s">
        <v>90</v>
      </c>
      <c r="G555" s="9" t="s">
        <v>10</v>
      </c>
      <c r="H555" s="11">
        <v>1981</v>
      </c>
      <c r="I555" s="11" t="s">
        <v>5</v>
      </c>
      <c r="J555" s="12" t="s">
        <v>100</v>
      </c>
      <c r="K555" s="16" t="s">
        <v>25</v>
      </c>
      <c r="L555" s="16" t="s">
        <v>24</v>
      </c>
      <c r="M555" s="10">
        <v>0</v>
      </c>
      <c r="N555" s="19">
        <v>350</v>
      </c>
      <c r="O555" s="23"/>
      <c r="P555" s="17">
        <f t="shared" si="22"/>
        <v>420</v>
      </c>
      <c r="Q555" s="18">
        <f t="shared" si="23"/>
        <v>0</v>
      </c>
    </row>
    <row r="556" spans="2:17" s="1" customFormat="1" ht="15.75" customHeight="1">
      <c r="B556" s="14" t="s">
        <v>20</v>
      </c>
      <c r="C556" s="34"/>
      <c r="D556" s="28"/>
      <c r="E556" s="24"/>
      <c r="F556" s="34" t="s">
        <v>90</v>
      </c>
      <c r="G556" s="9" t="s">
        <v>10</v>
      </c>
      <c r="H556" s="11">
        <v>1982</v>
      </c>
      <c r="I556" s="11" t="s">
        <v>5</v>
      </c>
      <c r="J556" s="12" t="s">
        <v>100</v>
      </c>
      <c r="K556" s="16" t="s">
        <v>25</v>
      </c>
      <c r="L556" s="16" t="s">
        <v>9</v>
      </c>
      <c r="M556" s="10">
        <v>0</v>
      </c>
      <c r="N556" s="19">
        <v>660</v>
      </c>
      <c r="O556" s="23"/>
      <c r="P556" s="17">
        <f t="shared" si="22"/>
        <v>792</v>
      </c>
      <c r="Q556" s="18">
        <f t="shared" si="23"/>
        <v>0</v>
      </c>
    </row>
    <row r="557" spans="2:17" s="1" customFormat="1" ht="15.75" customHeight="1">
      <c r="B557" s="14" t="s">
        <v>20</v>
      </c>
      <c r="C557" s="34"/>
      <c r="D557" s="25"/>
      <c r="E557" s="40"/>
      <c r="F557" s="34" t="s">
        <v>90</v>
      </c>
      <c r="G557" s="9" t="s">
        <v>10</v>
      </c>
      <c r="H557" s="11">
        <v>1982</v>
      </c>
      <c r="I557" s="11" t="s">
        <v>5</v>
      </c>
      <c r="J557" s="12" t="s">
        <v>100</v>
      </c>
      <c r="K557" s="16" t="s">
        <v>25</v>
      </c>
      <c r="L557" s="16" t="s">
        <v>26</v>
      </c>
      <c r="M557" s="10">
        <v>0</v>
      </c>
      <c r="N557" s="19">
        <v>480</v>
      </c>
      <c r="O557" s="23"/>
      <c r="P557" s="17">
        <f t="shared" si="22"/>
        <v>576</v>
      </c>
      <c r="Q557" s="18">
        <f t="shared" si="23"/>
        <v>0</v>
      </c>
    </row>
    <row r="558" spans="2:17" s="1" customFormat="1" ht="15.75" customHeight="1">
      <c r="B558" s="14" t="s">
        <v>20</v>
      </c>
      <c r="C558" s="34"/>
      <c r="D558" s="25"/>
      <c r="E558" s="40"/>
      <c r="F558" s="34" t="s">
        <v>90</v>
      </c>
      <c r="G558" s="9" t="s">
        <v>10</v>
      </c>
      <c r="H558" s="11">
        <v>1983</v>
      </c>
      <c r="I558" s="11" t="s">
        <v>5</v>
      </c>
      <c r="J558" s="12" t="s">
        <v>100</v>
      </c>
      <c r="K558" s="16" t="s">
        <v>25</v>
      </c>
      <c r="L558" s="16" t="s">
        <v>24</v>
      </c>
      <c r="M558" s="10">
        <v>0</v>
      </c>
      <c r="N558" s="19">
        <v>415</v>
      </c>
      <c r="O558" s="23"/>
      <c r="P558" s="17">
        <f t="shared" si="22"/>
        <v>498</v>
      </c>
      <c r="Q558" s="18">
        <f t="shared" si="23"/>
        <v>0</v>
      </c>
    </row>
    <row r="559" spans="2:17" s="1" customFormat="1" ht="15.75" customHeight="1">
      <c r="B559" s="14" t="s">
        <v>20</v>
      </c>
      <c r="C559" s="34"/>
      <c r="D559" s="25"/>
      <c r="E559" s="40"/>
      <c r="F559" s="34" t="s">
        <v>90</v>
      </c>
      <c r="G559" s="9" t="s">
        <v>10</v>
      </c>
      <c r="H559" s="11">
        <v>1983</v>
      </c>
      <c r="I559" s="11" t="s">
        <v>5</v>
      </c>
      <c r="J559" s="12" t="s">
        <v>100</v>
      </c>
      <c r="K559" s="16" t="s">
        <v>6</v>
      </c>
      <c r="L559" s="16" t="s">
        <v>24</v>
      </c>
      <c r="M559" s="10">
        <v>0</v>
      </c>
      <c r="N559" s="19">
        <v>460</v>
      </c>
      <c r="O559" s="23"/>
      <c r="P559" s="17">
        <f t="shared" si="22"/>
        <v>552</v>
      </c>
      <c r="Q559" s="18">
        <f t="shared" si="23"/>
        <v>0</v>
      </c>
    </row>
    <row r="560" spans="2:17" s="1" customFormat="1" ht="15.75" customHeight="1">
      <c r="B560" s="14" t="s">
        <v>20</v>
      </c>
      <c r="C560" s="34"/>
      <c r="D560" s="25"/>
      <c r="E560" s="20"/>
      <c r="F560" s="34" t="s">
        <v>90</v>
      </c>
      <c r="G560" s="9" t="s">
        <v>10</v>
      </c>
      <c r="H560" s="11">
        <v>1983</v>
      </c>
      <c r="I560" s="11" t="s">
        <v>5</v>
      </c>
      <c r="J560" s="12" t="s">
        <v>100</v>
      </c>
      <c r="K560" s="16" t="s">
        <v>25</v>
      </c>
      <c r="L560" s="16" t="s">
        <v>9</v>
      </c>
      <c r="M560" s="10">
        <v>0</v>
      </c>
      <c r="N560" s="19">
        <v>400</v>
      </c>
      <c r="O560" s="23"/>
      <c r="P560" s="17">
        <f t="shared" si="22"/>
        <v>480</v>
      </c>
      <c r="Q560" s="18">
        <f t="shared" si="23"/>
        <v>0</v>
      </c>
    </row>
    <row r="561" spans="2:17" s="1" customFormat="1" ht="15.75" customHeight="1">
      <c r="B561" s="14" t="s">
        <v>20</v>
      </c>
      <c r="C561" s="34"/>
      <c r="D561" s="28"/>
      <c r="E561" s="40"/>
      <c r="F561" s="34" t="s">
        <v>90</v>
      </c>
      <c r="G561" s="9" t="s">
        <v>10</v>
      </c>
      <c r="H561" s="11">
        <v>1984</v>
      </c>
      <c r="I561" s="11" t="s">
        <v>5</v>
      </c>
      <c r="J561" s="12" t="s">
        <v>100</v>
      </c>
      <c r="K561" s="16" t="s">
        <v>25</v>
      </c>
      <c r="L561" s="16" t="s">
        <v>24</v>
      </c>
      <c r="M561" s="10">
        <v>0</v>
      </c>
      <c r="N561" s="19">
        <v>325</v>
      </c>
      <c r="O561" s="23"/>
      <c r="P561" s="17">
        <f t="shared" si="22"/>
        <v>390</v>
      </c>
      <c r="Q561" s="18">
        <f t="shared" si="23"/>
        <v>0</v>
      </c>
    </row>
    <row r="562" spans="2:17" s="1" customFormat="1" ht="15.75" customHeight="1">
      <c r="B562" s="14" t="s">
        <v>20</v>
      </c>
      <c r="C562" s="34"/>
      <c r="D562" s="25"/>
      <c r="E562" s="40"/>
      <c r="F562" s="34" t="s">
        <v>90</v>
      </c>
      <c r="G562" s="9" t="s">
        <v>10</v>
      </c>
      <c r="H562" s="11">
        <v>1984</v>
      </c>
      <c r="I562" s="11" t="s">
        <v>5</v>
      </c>
      <c r="J562" s="12" t="s">
        <v>100</v>
      </c>
      <c r="K562" s="16" t="s">
        <v>25</v>
      </c>
      <c r="L562" s="16" t="s">
        <v>9</v>
      </c>
      <c r="M562" s="10">
        <v>0</v>
      </c>
      <c r="N562" s="19">
        <v>290</v>
      </c>
      <c r="O562" s="23"/>
      <c r="P562" s="17">
        <f t="shared" si="22"/>
        <v>348</v>
      </c>
      <c r="Q562" s="18">
        <f t="shared" si="23"/>
        <v>0</v>
      </c>
    </row>
    <row r="563" spans="2:17" s="1" customFormat="1" ht="15.75" customHeight="1">
      <c r="B563" s="14" t="s">
        <v>20</v>
      </c>
      <c r="C563" s="34"/>
      <c r="D563" s="26"/>
      <c r="E563" s="21"/>
      <c r="F563" s="34" t="s">
        <v>90</v>
      </c>
      <c r="G563" s="9" t="s">
        <v>10</v>
      </c>
      <c r="H563" s="11">
        <v>1985</v>
      </c>
      <c r="I563" s="11" t="s">
        <v>5</v>
      </c>
      <c r="J563" s="12" t="s">
        <v>100</v>
      </c>
      <c r="K563" s="16" t="s">
        <v>25</v>
      </c>
      <c r="L563" s="16" t="s">
        <v>7</v>
      </c>
      <c r="M563" s="10">
        <v>0</v>
      </c>
      <c r="N563" s="19">
        <v>420</v>
      </c>
      <c r="O563" s="23"/>
      <c r="P563" s="17">
        <f t="shared" si="22"/>
        <v>504</v>
      </c>
      <c r="Q563" s="18">
        <f t="shared" si="23"/>
        <v>0</v>
      </c>
    </row>
    <row r="564" spans="2:17" s="1" customFormat="1" ht="15.75" customHeight="1">
      <c r="B564" s="14" t="s">
        <v>20</v>
      </c>
      <c r="C564" s="34"/>
      <c r="D564" s="26"/>
      <c r="E564" s="21"/>
      <c r="F564" s="34" t="s">
        <v>90</v>
      </c>
      <c r="G564" s="9" t="s">
        <v>10</v>
      </c>
      <c r="H564" s="11">
        <v>1985</v>
      </c>
      <c r="I564" s="11" t="s">
        <v>5</v>
      </c>
      <c r="J564" s="12" t="s">
        <v>100</v>
      </c>
      <c r="K564" s="16" t="s">
        <v>25</v>
      </c>
      <c r="L564" s="16" t="s">
        <v>9</v>
      </c>
      <c r="M564" s="10">
        <v>0</v>
      </c>
      <c r="N564" s="19">
        <v>360</v>
      </c>
      <c r="O564" s="23"/>
      <c r="P564" s="17">
        <f t="shared" si="22"/>
        <v>432</v>
      </c>
      <c r="Q564" s="18">
        <f t="shared" si="23"/>
        <v>0</v>
      </c>
    </row>
    <row r="565" spans="2:17" s="1" customFormat="1" ht="15.75" customHeight="1">
      <c r="B565" s="14" t="s">
        <v>20</v>
      </c>
      <c r="C565" s="34"/>
      <c r="D565" s="25"/>
      <c r="E565" s="40"/>
      <c r="F565" s="34" t="s">
        <v>90</v>
      </c>
      <c r="G565" s="9" t="s">
        <v>10</v>
      </c>
      <c r="H565" s="11">
        <v>1985</v>
      </c>
      <c r="I565" s="11" t="s">
        <v>5</v>
      </c>
      <c r="J565" s="12" t="s">
        <v>100</v>
      </c>
      <c r="K565" s="16" t="s">
        <v>25</v>
      </c>
      <c r="L565" s="16" t="s">
        <v>24</v>
      </c>
      <c r="M565" s="10">
        <v>0</v>
      </c>
      <c r="N565" s="19">
        <v>425</v>
      </c>
      <c r="O565" s="23"/>
      <c r="P565" s="17">
        <f t="shared" si="22"/>
        <v>510</v>
      </c>
      <c r="Q565" s="18">
        <f t="shared" si="23"/>
        <v>0</v>
      </c>
    </row>
    <row r="566" spans="2:17" s="1" customFormat="1" ht="15.75" customHeight="1">
      <c r="B566" s="14" t="s">
        <v>20</v>
      </c>
      <c r="C566" s="34"/>
      <c r="D566" s="26" t="s">
        <v>251</v>
      </c>
      <c r="E566" s="21"/>
      <c r="F566" s="34" t="s">
        <v>90</v>
      </c>
      <c r="G566" s="9" t="s">
        <v>10</v>
      </c>
      <c r="H566" s="11">
        <v>1986</v>
      </c>
      <c r="I566" s="11" t="s">
        <v>12</v>
      </c>
      <c r="J566" s="12" t="s">
        <v>100</v>
      </c>
      <c r="K566" s="16" t="s">
        <v>105</v>
      </c>
      <c r="L566" s="16" t="s">
        <v>7</v>
      </c>
      <c r="M566" s="10">
        <v>2</v>
      </c>
      <c r="N566" s="19">
        <v>880</v>
      </c>
      <c r="O566" s="23"/>
      <c r="P566" s="17">
        <f t="shared" si="22"/>
        <v>1056</v>
      </c>
      <c r="Q566" s="18">
        <f t="shared" si="23"/>
        <v>0</v>
      </c>
    </row>
    <row r="567" spans="2:17" s="1" customFormat="1" ht="15.75" customHeight="1">
      <c r="B567" s="14" t="s">
        <v>20</v>
      </c>
      <c r="C567" s="34"/>
      <c r="D567" s="26" t="s">
        <v>251</v>
      </c>
      <c r="E567" s="21"/>
      <c r="F567" s="34" t="s">
        <v>90</v>
      </c>
      <c r="G567" s="9" t="s">
        <v>10</v>
      </c>
      <c r="H567" s="11">
        <v>1986</v>
      </c>
      <c r="I567" s="11" t="s">
        <v>5</v>
      </c>
      <c r="J567" s="12" t="s">
        <v>100</v>
      </c>
      <c r="K567" s="16" t="s">
        <v>6</v>
      </c>
      <c r="L567" s="16" t="s">
        <v>24</v>
      </c>
      <c r="M567" s="10">
        <v>5</v>
      </c>
      <c r="N567" s="19">
        <v>440</v>
      </c>
      <c r="O567" s="23"/>
      <c r="P567" s="17">
        <f t="shared" si="22"/>
        <v>528</v>
      </c>
      <c r="Q567" s="18">
        <f t="shared" si="23"/>
        <v>0</v>
      </c>
    </row>
    <row r="568" spans="2:17" s="1" customFormat="1" ht="15.75" customHeight="1">
      <c r="B568" s="14" t="s">
        <v>20</v>
      </c>
      <c r="C568" s="34"/>
      <c r="D568" s="26"/>
      <c r="E568" s="21"/>
      <c r="F568" s="34" t="s">
        <v>90</v>
      </c>
      <c r="G568" s="9" t="s">
        <v>10</v>
      </c>
      <c r="H568" s="11">
        <v>1987</v>
      </c>
      <c r="I568" s="11" t="s">
        <v>5</v>
      </c>
      <c r="J568" s="12" t="s">
        <v>100</v>
      </c>
      <c r="K568" s="16" t="s">
        <v>25</v>
      </c>
      <c r="L568" s="16" t="s">
        <v>24</v>
      </c>
      <c r="M568" s="10">
        <v>0</v>
      </c>
      <c r="N568" s="19">
        <v>330</v>
      </c>
      <c r="O568" s="23"/>
      <c r="P568" s="17">
        <f t="shared" si="22"/>
        <v>396</v>
      </c>
      <c r="Q568" s="18">
        <f t="shared" si="23"/>
        <v>0</v>
      </c>
    </row>
    <row r="569" spans="2:17" s="1" customFormat="1" ht="15.75" customHeight="1">
      <c r="B569" s="14" t="s">
        <v>20</v>
      </c>
      <c r="C569" s="34"/>
      <c r="D569" s="26"/>
      <c r="E569" s="21"/>
      <c r="F569" s="34" t="s">
        <v>90</v>
      </c>
      <c r="G569" s="9" t="s">
        <v>10</v>
      </c>
      <c r="H569" s="11">
        <v>1987</v>
      </c>
      <c r="I569" s="11" t="s">
        <v>5</v>
      </c>
      <c r="J569" s="12" t="s">
        <v>33</v>
      </c>
      <c r="K569" s="16" t="s">
        <v>6</v>
      </c>
      <c r="L569" s="16" t="s">
        <v>24</v>
      </c>
      <c r="M569" s="10">
        <v>0</v>
      </c>
      <c r="N569" s="19">
        <v>330</v>
      </c>
      <c r="O569" s="23"/>
      <c r="P569" s="17">
        <f t="shared" si="22"/>
        <v>396</v>
      </c>
      <c r="Q569" s="18">
        <f t="shared" si="23"/>
        <v>0</v>
      </c>
    </row>
    <row r="570" spans="2:17" s="1" customFormat="1" ht="15.75" customHeight="1">
      <c r="B570" s="14" t="s">
        <v>20</v>
      </c>
      <c r="C570" s="34"/>
      <c r="D570" s="26"/>
      <c r="E570" s="21"/>
      <c r="F570" s="34" t="s">
        <v>90</v>
      </c>
      <c r="G570" s="9" t="s">
        <v>10</v>
      </c>
      <c r="H570" s="11">
        <v>1987</v>
      </c>
      <c r="I570" s="11" t="s">
        <v>5</v>
      </c>
      <c r="J570" s="12" t="s">
        <v>100</v>
      </c>
      <c r="K570" s="16" t="s">
        <v>6</v>
      </c>
      <c r="L570" s="16" t="s">
        <v>26</v>
      </c>
      <c r="M570" s="10">
        <v>0</v>
      </c>
      <c r="N570" s="19">
        <v>200</v>
      </c>
      <c r="O570" s="23"/>
      <c r="P570" s="17">
        <f t="shared" si="22"/>
        <v>240</v>
      </c>
      <c r="Q570" s="18">
        <f t="shared" si="23"/>
        <v>0</v>
      </c>
    </row>
    <row r="571" spans="2:17" s="1" customFormat="1" ht="15.75" customHeight="1">
      <c r="B571" s="14" t="s">
        <v>20</v>
      </c>
      <c r="C571" s="34"/>
      <c r="D571" s="26" t="s">
        <v>251</v>
      </c>
      <c r="E571" s="21"/>
      <c r="F571" s="34" t="s">
        <v>90</v>
      </c>
      <c r="G571" s="9" t="s">
        <v>10</v>
      </c>
      <c r="H571" s="11">
        <v>1988</v>
      </c>
      <c r="I571" s="11" t="s">
        <v>5</v>
      </c>
      <c r="J571" s="12" t="s">
        <v>100</v>
      </c>
      <c r="K571" s="16" t="s">
        <v>25</v>
      </c>
      <c r="L571" s="16" t="s">
        <v>7</v>
      </c>
      <c r="M571" s="10">
        <v>1</v>
      </c>
      <c r="N571" s="19">
        <v>340</v>
      </c>
      <c r="O571" s="23"/>
      <c r="P571" s="17">
        <f t="shared" si="22"/>
        <v>408</v>
      </c>
      <c r="Q571" s="18">
        <f t="shared" si="23"/>
        <v>0</v>
      </c>
    </row>
    <row r="572" spans="2:17" s="1" customFormat="1" ht="15.75" customHeight="1">
      <c r="B572" s="14" t="s">
        <v>20</v>
      </c>
      <c r="C572" s="34"/>
      <c r="D572" s="26"/>
      <c r="E572" s="21"/>
      <c r="F572" s="34" t="s">
        <v>90</v>
      </c>
      <c r="G572" s="9" t="s">
        <v>10</v>
      </c>
      <c r="H572" s="11">
        <v>1989</v>
      </c>
      <c r="I572" s="11" t="s">
        <v>5</v>
      </c>
      <c r="J572" s="12" t="s">
        <v>100</v>
      </c>
      <c r="K572" s="16" t="s">
        <v>6</v>
      </c>
      <c r="L572" s="16" t="s">
        <v>24</v>
      </c>
      <c r="M572" s="10">
        <v>0</v>
      </c>
      <c r="N572" s="19">
        <v>405</v>
      </c>
      <c r="O572" s="23"/>
      <c r="P572" s="17">
        <f t="shared" si="22"/>
        <v>486</v>
      </c>
      <c r="Q572" s="18">
        <f t="shared" si="23"/>
        <v>0</v>
      </c>
    </row>
    <row r="573" spans="2:17" s="1" customFormat="1" ht="15.75" customHeight="1">
      <c r="B573" s="14" t="s">
        <v>20</v>
      </c>
      <c r="C573" s="34"/>
      <c r="D573" s="25"/>
      <c r="E573" s="20"/>
      <c r="F573" s="34" t="s">
        <v>90</v>
      </c>
      <c r="G573" s="9" t="s">
        <v>10</v>
      </c>
      <c r="H573" s="11">
        <v>1989</v>
      </c>
      <c r="I573" s="11" t="s">
        <v>12</v>
      </c>
      <c r="J573" s="12" t="s">
        <v>100</v>
      </c>
      <c r="K573" s="16" t="s">
        <v>6</v>
      </c>
      <c r="L573" s="16" t="s">
        <v>7</v>
      </c>
      <c r="M573" s="10">
        <v>0</v>
      </c>
      <c r="N573" s="19">
        <v>900</v>
      </c>
      <c r="O573" s="23"/>
      <c r="P573" s="17">
        <f t="shared" si="22"/>
        <v>1080</v>
      </c>
      <c r="Q573" s="18">
        <f t="shared" si="23"/>
        <v>0</v>
      </c>
    </row>
    <row r="574" spans="2:17" s="1" customFormat="1" ht="15.75" customHeight="1">
      <c r="B574" s="14" t="s">
        <v>20</v>
      </c>
      <c r="C574" s="34"/>
      <c r="D574" s="26"/>
      <c r="E574" s="21"/>
      <c r="F574" s="34" t="s">
        <v>90</v>
      </c>
      <c r="G574" s="9" t="s">
        <v>10</v>
      </c>
      <c r="H574" s="11">
        <v>1989</v>
      </c>
      <c r="I574" s="11" t="s">
        <v>5</v>
      </c>
      <c r="J574" s="12" t="s">
        <v>100</v>
      </c>
      <c r="K574" s="16" t="s">
        <v>25</v>
      </c>
      <c r="L574" s="16" t="s">
        <v>7</v>
      </c>
      <c r="M574" s="10">
        <v>0</v>
      </c>
      <c r="N574" s="19">
        <v>405</v>
      </c>
      <c r="O574" s="23"/>
      <c r="P574" s="17">
        <f t="shared" si="22"/>
        <v>486</v>
      </c>
      <c r="Q574" s="18">
        <f t="shared" si="23"/>
        <v>0</v>
      </c>
    </row>
    <row r="575" spans="2:17" s="1" customFormat="1" ht="15.75" customHeight="1">
      <c r="B575" s="14" t="s">
        <v>20</v>
      </c>
      <c r="C575" s="34"/>
      <c r="D575" s="26" t="s">
        <v>251</v>
      </c>
      <c r="E575" s="21"/>
      <c r="F575" s="34" t="s">
        <v>90</v>
      </c>
      <c r="G575" s="9" t="s">
        <v>10</v>
      </c>
      <c r="H575" s="11">
        <v>1990</v>
      </c>
      <c r="I575" s="11" t="s">
        <v>5</v>
      </c>
      <c r="J575" s="12" t="s">
        <v>100</v>
      </c>
      <c r="K575" s="16" t="s">
        <v>25</v>
      </c>
      <c r="L575" s="16" t="s">
        <v>7</v>
      </c>
      <c r="M575" s="10">
        <v>3</v>
      </c>
      <c r="N575" s="19">
        <v>760</v>
      </c>
      <c r="O575" s="23"/>
      <c r="P575" s="17">
        <f t="shared" si="22"/>
        <v>912</v>
      </c>
      <c r="Q575" s="18">
        <f t="shared" si="23"/>
        <v>0</v>
      </c>
    </row>
    <row r="576" spans="2:17" s="1" customFormat="1" ht="15.75" customHeight="1">
      <c r="B576" s="14" t="s">
        <v>20</v>
      </c>
      <c r="C576" s="34"/>
      <c r="D576" s="25"/>
      <c r="E576" s="20"/>
      <c r="F576" s="34" t="s">
        <v>90</v>
      </c>
      <c r="G576" s="9" t="s">
        <v>10</v>
      </c>
      <c r="H576" s="11">
        <v>1990</v>
      </c>
      <c r="I576" s="11" t="s">
        <v>5</v>
      </c>
      <c r="J576" s="12" t="s">
        <v>33</v>
      </c>
      <c r="K576" s="16" t="s">
        <v>6</v>
      </c>
      <c r="L576" s="16" t="s">
        <v>24</v>
      </c>
      <c r="M576" s="10">
        <v>0</v>
      </c>
      <c r="N576" s="19">
        <v>950</v>
      </c>
      <c r="O576" s="23">
        <v>11400</v>
      </c>
      <c r="P576" s="17">
        <f t="shared" si="22"/>
        <v>1140</v>
      </c>
      <c r="Q576" s="18">
        <f t="shared" si="23"/>
        <v>13680</v>
      </c>
    </row>
    <row r="577" spans="2:17" s="1" customFormat="1" ht="15.75" customHeight="1">
      <c r="B577" s="14" t="s">
        <v>20</v>
      </c>
      <c r="C577" s="34"/>
      <c r="D577" s="25"/>
      <c r="E577" s="42"/>
      <c r="F577" s="34" t="s">
        <v>90</v>
      </c>
      <c r="G577" s="9" t="s">
        <v>10</v>
      </c>
      <c r="H577" s="11">
        <v>1990</v>
      </c>
      <c r="I577" s="11" t="s">
        <v>5</v>
      </c>
      <c r="J577" s="12" t="s">
        <v>16</v>
      </c>
      <c r="K577" s="16" t="s">
        <v>6</v>
      </c>
      <c r="L577" s="16" t="s">
        <v>9</v>
      </c>
      <c r="M577" s="10">
        <v>0</v>
      </c>
      <c r="N577" s="19">
        <v>900</v>
      </c>
      <c r="O577" s="23">
        <v>2700</v>
      </c>
      <c r="P577" s="17">
        <f t="shared" si="22"/>
        <v>1080</v>
      </c>
      <c r="Q577" s="18">
        <f t="shared" si="23"/>
        <v>3240</v>
      </c>
    </row>
    <row r="578" spans="2:17" s="1" customFormat="1" ht="15.75" customHeight="1">
      <c r="B578" s="14" t="s">
        <v>20</v>
      </c>
      <c r="C578" s="34"/>
      <c r="D578" s="25"/>
      <c r="E578" s="42"/>
      <c r="F578" s="34" t="s">
        <v>90</v>
      </c>
      <c r="G578" s="9" t="s">
        <v>10</v>
      </c>
      <c r="H578" s="11">
        <v>1990</v>
      </c>
      <c r="I578" s="11" t="s">
        <v>5</v>
      </c>
      <c r="J578" s="12" t="s">
        <v>100</v>
      </c>
      <c r="K578" s="16" t="s">
        <v>6</v>
      </c>
      <c r="L578" s="16" t="s">
        <v>9</v>
      </c>
      <c r="M578" s="10">
        <v>0</v>
      </c>
      <c r="N578" s="19">
        <v>750</v>
      </c>
      <c r="O578" s="23"/>
      <c r="P578" s="17">
        <f t="shared" si="22"/>
        <v>900</v>
      </c>
      <c r="Q578" s="18">
        <f t="shared" si="23"/>
        <v>0</v>
      </c>
    </row>
    <row r="579" spans="2:17" s="1" customFormat="1" ht="15.75" customHeight="1">
      <c r="B579" s="14" t="s">
        <v>20</v>
      </c>
      <c r="C579" s="34"/>
      <c r="D579" s="26"/>
      <c r="E579" s="21"/>
      <c r="F579" s="34" t="s">
        <v>90</v>
      </c>
      <c r="G579" s="9" t="s">
        <v>10</v>
      </c>
      <c r="H579" s="11">
        <v>1990</v>
      </c>
      <c r="I579" s="11" t="s">
        <v>5</v>
      </c>
      <c r="J579" s="12" t="s">
        <v>100</v>
      </c>
      <c r="K579" s="16" t="s">
        <v>6</v>
      </c>
      <c r="L579" s="16" t="s">
        <v>7</v>
      </c>
      <c r="M579" s="10">
        <v>0</v>
      </c>
      <c r="N579" s="19">
        <v>760</v>
      </c>
      <c r="O579" s="23"/>
      <c r="P579" s="17">
        <f t="shared" si="22"/>
        <v>912</v>
      </c>
      <c r="Q579" s="18">
        <f t="shared" si="23"/>
        <v>0</v>
      </c>
    </row>
    <row r="580" spans="2:17" s="1" customFormat="1" ht="15.75" customHeight="1">
      <c r="B580" s="14" t="s">
        <v>20</v>
      </c>
      <c r="C580" s="34"/>
      <c r="D580" s="26"/>
      <c r="E580" s="21"/>
      <c r="F580" s="34" t="s">
        <v>90</v>
      </c>
      <c r="G580" s="9" t="s">
        <v>10</v>
      </c>
      <c r="H580" s="11">
        <v>1992</v>
      </c>
      <c r="I580" s="11" t="s">
        <v>5</v>
      </c>
      <c r="J580" s="12" t="s">
        <v>23</v>
      </c>
      <c r="K580" s="16" t="s">
        <v>6</v>
      </c>
      <c r="L580" s="16" t="s">
        <v>7</v>
      </c>
      <c r="M580" s="10">
        <v>0</v>
      </c>
      <c r="N580" s="19">
        <v>330</v>
      </c>
      <c r="O580" s="23">
        <v>1980</v>
      </c>
      <c r="P580" s="17">
        <f t="shared" si="22"/>
        <v>396</v>
      </c>
      <c r="Q580" s="18">
        <f t="shared" si="23"/>
        <v>2376</v>
      </c>
    </row>
    <row r="581" spans="2:17" s="1" customFormat="1" ht="15.75" customHeight="1">
      <c r="B581" s="14" t="s">
        <v>20</v>
      </c>
      <c r="C581" s="34"/>
      <c r="D581" s="25"/>
      <c r="E581" s="40"/>
      <c r="F581" s="34" t="s">
        <v>90</v>
      </c>
      <c r="G581" s="9" t="s">
        <v>10</v>
      </c>
      <c r="H581" s="11">
        <v>1992</v>
      </c>
      <c r="I581" s="11" t="s">
        <v>5</v>
      </c>
      <c r="J581" s="12" t="s">
        <v>100</v>
      </c>
      <c r="K581" s="16" t="s">
        <v>6</v>
      </c>
      <c r="L581" s="16" t="s">
        <v>7</v>
      </c>
      <c r="M581" s="10">
        <v>0</v>
      </c>
      <c r="N581" s="19">
        <v>330</v>
      </c>
      <c r="O581" s="23"/>
      <c r="P581" s="17">
        <f t="shared" si="22"/>
        <v>396</v>
      </c>
      <c r="Q581" s="18">
        <f t="shared" si="23"/>
        <v>0</v>
      </c>
    </row>
    <row r="582" spans="2:17" s="1" customFormat="1" ht="15.75" customHeight="1">
      <c r="B582" s="14" t="s">
        <v>20</v>
      </c>
      <c r="C582" s="34"/>
      <c r="D582" s="26"/>
      <c r="E582" s="21"/>
      <c r="F582" s="34" t="s">
        <v>90</v>
      </c>
      <c r="G582" s="9" t="s">
        <v>10</v>
      </c>
      <c r="H582" s="11">
        <v>1993</v>
      </c>
      <c r="I582" s="11" t="s">
        <v>5</v>
      </c>
      <c r="J582" s="12" t="s">
        <v>33</v>
      </c>
      <c r="K582" s="16" t="s">
        <v>6</v>
      </c>
      <c r="L582" s="16" t="s">
        <v>7</v>
      </c>
      <c r="M582" s="10">
        <v>0</v>
      </c>
      <c r="N582" s="19">
        <v>360</v>
      </c>
      <c r="O582" s="23">
        <f>360*12</f>
        <v>4320</v>
      </c>
      <c r="P582" s="17">
        <f t="shared" ref="P582:P645" si="24">N582*1.2</f>
        <v>432</v>
      </c>
      <c r="Q582" s="18">
        <f t="shared" ref="Q582:Q645" si="25">O582*1.2</f>
        <v>5184</v>
      </c>
    </row>
    <row r="583" spans="2:17" s="1" customFormat="1" ht="15.75" customHeight="1">
      <c r="B583" s="14" t="s">
        <v>20</v>
      </c>
      <c r="C583" s="34"/>
      <c r="D583" s="26"/>
      <c r="E583" s="21"/>
      <c r="F583" s="34" t="s">
        <v>90</v>
      </c>
      <c r="G583" s="9" t="s">
        <v>10</v>
      </c>
      <c r="H583" s="11">
        <v>1993</v>
      </c>
      <c r="I583" s="11" t="s">
        <v>5</v>
      </c>
      <c r="J583" s="12" t="s">
        <v>100</v>
      </c>
      <c r="K583" s="16" t="s">
        <v>25</v>
      </c>
      <c r="L583" s="16" t="s">
        <v>7</v>
      </c>
      <c r="M583" s="10">
        <v>0</v>
      </c>
      <c r="N583" s="19">
        <v>330</v>
      </c>
      <c r="O583" s="23"/>
      <c r="P583" s="17">
        <f t="shared" si="24"/>
        <v>396</v>
      </c>
      <c r="Q583" s="18">
        <f t="shared" si="25"/>
        <v>0</v>
      </c>
    </row>
    <row r="584" spans="2:17" s="1" customFormat="1" ht="15.75" customHeight="1">
      <c r="B584" s="14" t="s">
        <v>20</v>
      </c>
      <c r="C584" s="34"/>
      <c r="D584" s="26"/>
      <c r="E584" s="21"/>
      <c r="F584" s="34" t="s">
        <v>90</v>
      </c>
      <c r="G584" s="9" t="s">
        <v>10</v>
      </c>
      <c r="H584" s="11">
        <v>1993</v>
      </c>
      <c r="I584" s="11" t="s">
        <v>5</v>
      </c>
      <c r="J584" s="12" t="s">
        <v>100</v>
      </c>
      <c r="K584" s="16" t="s">
        <v>25</v>
      </c>
      <c r="L584" s="16" t="s">
        <v>7</v>
      </c>
      <c r="M584" s="10">
        <v>0</v>
      </c>
      <c r="N584" s="19">
        <v>320</v>
      </c>
      <c r="O584" s="23"/>
      <c r="P584" s="17">
        <f t="shared" si="24"/>
        <v>384</v>
      </c>
      <c r="Q584" s="18">
        <f t="shared" si="25"/>
        <v>0</v>
      </c>
    </row>
    <row r="585" spans="2:17" s="1" customFormat="1" ht="15.75" customHeight="1">
      <c r="B585" s="14" t="s">
        <v>20</v>
      </c>
      <c r="C585" s="34"/>
      <c r="D585" s="26"/>
      <c r="E585" s="21"/>
      <c r="F585" s="34" t="s">
        <v>90</v>
      </c>
      <c r="G585" s="9" t="s">
        <v>10</v>
      </c>
      <c r="H585" s="11">
        <v>1993</v>
      </c>
      <c r="I585" s="11" t="s">
        <v>12</v>
      </c>
      <c r="J585" s="12" t="s">
        <v>100</v>
      </c>
      <c r="K585" s="16" t="s">
        <v>25</v>
      </c>
      <c r="L585" s="16" t="s">
        <v>7</v>
      </c>
      <c r="M585" s="10">
        <v>0</v>
      </c>
      <c r="N585" s="19">
        <v>620</v>
      </c>
      <c r="O585" s="23"/>
      <c r="P585" s="17">
        <f t="shared" si="24"/>
        <v>744</v>
      </c>
      <c r="Q585" s="18">
        <f t="shared" si="25"/>
        <v>0</v>
      </c>
    </row>
    <row r="586" spans="2:17" s="1" customFormat="1" ht="15.75" customHeight="1">
      <c r="B586" s="14" t="s">
        <v>20</v>
      </c>
      <c r="C586" s="34"/>
      <c r="D586" s="26"/>
      <c r="E586" s="21"/>
      <c r="F586" s="34" t="s">
        <v>90</v>
      </c>
      <c r="G586" s="9" t="s">
        <v>10</v>
      </c>
      <c r="H586" s="11">
        <v>1994</v>
      </c>
      <c r="I586" s="11" t="s">
        <v>5</v>
      </c>
      <c r="J586" s="12" t="s">
        <v>33</v>
      </c>
      <c r="K586" s="16" t="s">
        <v>6</v>
      </c>
      <c r="L586" s="16" t="s">
        <v>7</v>
      </c>
      <c r="M586" s="10">
        <v>0</v>
      </c>
      <c r="N586" s="19">
        <v>360</v>
      </c>
      <c r="O586" s="23">
        <v>4320</v>
      </c>
      <c r="P586" s="17">
        <f t="shared" si="24"/>
        <v>432</v>
      </c>
      <c r="Q586" s="18">
        <f t="shared" si="25"/>
        <v>5184</v>
      </c>
    </row>
    <row r="587" spans="2:17" s="1" customFormat="1" ht="15.75" customHeight="1">
      <c r="B587" s="14" t="s">
        <v>20</v>
      </c>
      <c r="C587" s="34"/>
      <c r="D587" s="25"/>
      <c r="E587" s="40"/>
      <c r="F587" s="34" t="s">
        <v>90</v>
      </c>
      <c r="G587" s="9" t="s">
        <v>10</v>
      </c>
      <c r="H587" s="11">
        <v>1994</v>
      </c>
      <c r="I587" s="11" t="s">
        <v>5</v>
      </c>
      <c r="J587" s="12" t="s">
        <v>100</v>
      </c>
      <c r="K587" s="16" t="s">
        <v>6</v>
      </c>
      <c r="L587" s="16" t="s">
        <v>7</v>
      </c>
      <c r="M587" s="10">
        <v>0</v>
      </c>
      <c r="N587" s="19">
        <v>300</v>
      </c>
      <c r="O587" s="23"/>
      <c r="P587" s="17">
        <f t="shared" si="24"/>
        <v>360</v>
      </c>
      <c r="Q587" s="18">
        <f t="shared" si="25"/>
        <v>0</v>
      </c>
    </row>
    <row r="588" spans="2:17" s="1" customFormat="1" ht="15.75" customHeight="1">
      <c r="B588" s="14" t="s">
        <v>20</v>
      </c>
      <c r="C588" s="34"/>
      <c r="D588" s="25"/>
      <c r="E588" s="40"/>
      <c r="F588" s="34" t="s">
        <v>90</v>
      </c>
      <c r="G588" s="9" t="s">
        <v>10</v>
      </c>
      <c r="H588" s="11">
        <v>1995</v>
      </c>
      <c r="I588" s="11" t="s">
        <v>5</v>
      </c>
      <c r="J588" s="12" t="s">
        <v>23</v>
      </c>
      <c r="K588" s="16" t="s">
        <v>6</v>
      </c>
      <c r="L588" s="16" t="s">
        <v>7</v>
      </c>
      <c r="M588" s="10">
        <v>0</v>
      </c>
      <c r="N588" s="19">
        <v>460</v>
      </c>
      <c r="O588" s="23">
        <f>460*6</f>
        <v>2760</v>
      </c>
      <c r="P588" s="17">
        <f t="shared" si="24"/>
        <v>552</v>
      </c>
      <c r="Q588" s="18">
        <f t="shared" si="25"/>
        <v>3312</v>
      </c>
    </row>
    <row r="589" spans="2:17" s="1" customFormat="1" ht="15.75" customHeight="1">
      <c r="B589" s="14" t="s">
        <v>20</v>
      </c>
      <c r="C589" s="34"/>
      <c r="D589" s="26"/>
      <c r="E589" s="21"/>
      <c r="F589" s="34" t="s">
        <v>90</v>
      </c>
      <c r="G589" s="9" t="s">
        <v>10</v>
      </c>
      <c r="H589" s="11">
        <v>1997</v>
      </c>
      <c r="I589" s="11" t="s">
        <v>5</v>
      </c>
      <c r="J589" s="12" t="s">
        <v>100</v>
      </c>
      <c r="K589" s="16" t="s">
        <v>6</v>
      </c>
      <c r="L589" s="16" t="s">
        <v>7</v>
      </c>
      <c r="M589" s="10">
        <v>0</v>
      </c>
      <c r="N589" s="19">
        <v>350</v>
      </c>
      <c r="O589" s="23"/>
      <c r="P589" s="17">
        <f t="shared" si="24"/>
        <v>420</v>
      </c>
      <c r="Q589" s="18">
        <f t="shared" si="25"/>
        <v>0</v>
      </c>
    </row>
    <row r="590" spans="2:17" s="1" customFormat="1" ht="15.75" customHeight="1">
      <c r="B590" s="14" t="s">
        <v>20</v>
      </c>
      <c r="C590" s="34"/>
      <c r="D590" s="25"/>
      <c r="E590" s="40"/>
      <c r="F590" s="34" t="s">
        <v>90</v>
      </c>
      <c r="G590" s="9" t="s">
        <v>10</v>
      </c>
      <c r="H590" s="11">
        <v>1997</v>
      </c>
      <c r="I590" s="11" t="s">
        <v>5</v>
      </c>
      <c r="J590" s="12" t="s">
        <v>100</v>
      </c>
      <c r="K590" s="16" t="s">
        <v>6</v>
      </c>
      <c r="L590" s="16" t="s">
        <v>7</v>
      </c>
      <c r="M590" s="10">
        <v>0</v>
      </c>
      <c r="N590" s="19">
        <v>400</v>
      </c>
      <c r="O590" s="23"/>
      <c r="P590" s="17">
        <f t="shared" si="24"/>
        <v>480</v>
      </c>
      <c r="Q590" s="18">
        <f t="shared" si="25"/>
        <v>0</v>
      </c>
    </row>
    <row r="591" spans="2:17" s="1" customFormat="1" ht="15.75" customHeight="1">
      <c r="B591" s="14" t="s">
        <v>20</v>
      </c>
      <c r="C591" s="34"/>
      <c r="D591" s="25"/>
      <c r="E591" s="20"/>
      <c r="F591" s="34" t="s">
        <v>90</v>
      </c>
      <c r="G591" s="9" t="s">
        <v>10</v>
      </c>
      <c r="H591" s="11">
        <v>1998</v>
      </c>
      <c r="I591" s="13" t="s">
        <v>5</v>
      </c>
      <c r="J591" s="12" t="s">
        <v>33</v>
      </c>
      <c r="K591" s="16" t="s">
        <v>6</v>
      </c>
      <c r="L591" s="16" t="s">
        <v>7</v>
      </c>
      <c r="M591" s="10">
        <v>0</v>
      </c>
      <c r="N591" s="19">
        <v>410</v>
      </c>
      <c r="O591" s="23">
        <v>4920</v>
      </c>
      <c r="P591" s="17">
        <f t="shared" si="24"/>
        <v>492</v>
      </c>
      <c r="Q591" s="18">
        <f t="shared" si="25"/>
        <v>5904</v>
      </c>
    </row>
    <row r="592" spans="2:17" s="1" customFormat="1" ht="15.75" customHeight="1">
      <c r="B592" s="14" t="s">
        <v>20</v>
      </c>
      <c r="C592" s="34"/>
      <c r="D592" s="26"/>
      <c r="E592" s="21"/>
      <c r="F592" s="34" t="s">
        <v>90</v>
      </c>
      <c r="G592" s="9" t="s">
        <v>10</v>
      </c>
      <c r="H592" s="11">
        <v>1999</v>
      </c>
      <c r="I592" s="11" t="s">
        <v>5</v>
      </c>
      <c r="J592" s="12" t="s">
        <v>100</v>
      </c>
      <c r="K592" s="16" t="s">
        <v>25</v>
      </c>
      <c r="L592" s="16" t="s">
        <v>7</v>
      </c>
      <c r="M592" s="10">
        <v>0</v>
      </c>
      <c r="N592" s="19">
        <v>360</v>
      </c>
      <c r="O592" s="23"/>
      <c r="P592" s="17">
        <f t="shared" si="24"/>
        <v>432</v>
      </c>
      <c r="Q592" s="18">
        <f t="shared" si="25"/>
        <v>0</v>
      </c>
    </row>
    <row r="593" spans="2:17" s="1" customFormat="1" ht="15.75" customHeight="1">
      <c r="B593" s="14" t="s">
        <v>20</v>
      </c>
      <c r="C593" s="34"/>
      <c r="D593" s="26"/>
      <c r="E593" s="21"/>
      <c r="F593" s="34" t="s">
        <v>90</v>
      </c>
      <c r="G593" s="9" t="s">
        <v>10</v>
      </c>
      <c r="H593" s="11">
        <v>1999</v>
      </c>
      <c r="I593" s="11" t="s">
        <v>5</v>
      </c>
      <c r="J593" s="12" t="s">
        <v>100</v>
      </c>
      <c r="K593" s="16" t="s">
        <v>6</v>
      </c>
      <c r="L593" s="16" t="s">
        <v>7</v>
      </c>
      <c r="M593" s="10">
        <v>0</v>
      </c>
      <c r="N593" s="19">
        <v>380</v>
      </c>
      <c r="O593" s="23"/>
      <c r="P593" s="17">
        <f t="shared" si="24"/>
        <v>456</v>
      </c>
      <c r="Q593" s="18">
        <f t="shared" si="25"/>
        <v>0</v>
      </c>
    </row>
    <row r="594" spans="2:17" s="1" customFormat="1" ht="15.75" customHeight="1">
      <c r="B594" s="14" t="s">
        <v>20</v>
      </c>
      <c r="C594" s="34"/>
      <c r="D594" s="26"/>
      <c r="E594" s="21"/>
      <c r="F594" s="34" t="s">
        <v>90</v>
      </c>
      <c r="G594" s="9" t="s">
        <v>10</v>
      </c>
      <c r="H594" s="11">
        <v>1999</v>
      </c>
      <c r="I594" s="11" t="s">
        <v>5</v>
      </c>
      <c r="J594" s="12" t="s">
        <v>100</v>
      </c>
      <c r="K594" s="16" t="s">
        <v>6</v>
      </c>
      <c r="L594" s="16" t="s">
        <v>7</v>
      </c>
      <c r="M594" s="10">
        <v>0</v>
      </c>
      <c r="N594" s="19">
        <v>355</v>
      </c>
      <c r="O594" s="23"/>
      <c r="P594" s="17">
        <f t="shared" si="24"/>
        <v>426</v>
      </c>
      <c r="Q594" s="18">
        <f t="shared" si="25"/>
        <v>0</v>
      </c>
    </row>
    <row r="595" spans="2:17" s="1" customFormat="1" ht="15.75" customHeight="1">
      <c r="B595" s="14" t="s">
        <v>20</v>
      </c>
      <c r="C595" s="34"/>
      <c r="D595" s="26"/>
      <c r="E595" s="21"/>
      <c r="F595" s="34" t="s">
        <v>90</v>
      </c>
      <c r="G595" s="9" t="s">
        <v>10</v>
      </c>
      <c r="H595" s="11">
        <v>1999</v>
      </c>
      <c r="I595" s="11" t="s">
        <v>5</v>
      </c>
      <c r="J595" s="12" t="s">
        <v>100</v>
      </c>
      <c r="K595" s="16" t="s">
        <v>25</v>
      </c>
      <c r="L595" s="16" t="s">
        <v>7</v>
      </c>
      <c r="M595" s="10">
        <v>0</v>
      </c>
      <c r="N595" s="19">
        <v>350</v>
      </c>
      <c r="O595" s="23"/>
      <c r="P595" s="17">
        <f t="shared" si="24"/>
        <v>420</v>
      </c>
      <c r="Q595" s="18">
        <f t="shared" si="25"/>
        <v>0</v>
      </c>
    </row>
    <row r="596" spans="2:17" s="1" customFormat="1" ht="15.75" customHeight="1">
      <c r="B596" s="14" t="s">
        <v>20</v>
      </c>
      <c r="C596" s="34"/>
      <c r="D596" s="26"/>
      <c r="E596" s="21"/>
      <c r="F596" s="34" t="s">
        <v>90</v>
      </c>
      <c r="G596" s="9" t="s">
        <v>10</v>
      </c>
      <c r="H596" s="11">
        <v>1999</v>
      </c>
      <c r="I596" s="13" t="s">
        <v>5</v>
      </c>
      <c r="J596" s="12" t="s">
        <v>100</v>
      </c>
      <c r="K596" s="16" t="s">
        <v>6</v>
      </c>
      <c r="L596" s="16" t="s">
        <v>7</v>
      </c>
      <c r="M596" s="10">
        <v>0</v>
      </c>
      <c r="N596" s="19">
        <v>390</v>
      </c>
      <c r="O596" s="23"/>
      <c r="P596" s="17">
        <f t="shared" si="24"/>
        <v>468</v>
      </c>
      <c r="Q596" s="18">
        <f t="shared" si="25"/>
        <v>0</v>
      </c>
    </row>
    <row r="597" spans="2:17" s="1" customFormat="1" ht="15.75" customHeight="1">
      <c r="B597" s="14" t="s">
        <v>20</v>
      </c>
      <c r="C597" s="34"/>
      <c r="D597" s="26"/>
      <c r="E597" s="21"/>
      <c r="F597" s="34" t="s">
        <v>90</v>
      </c>
      <c r="G597" s="9" t="s">
        <v>10</v>
      </c>
      <c r="H597" s="11">
        <v>1999</v>
      </c>
      <c r="I597" s="11" t="s">
        <v>5</v>
      </c>
      <c r="J597" s="12" t="s">
        <v>100</v>
      </c>
      <c r="K597" s="16" t="s">
        <v>6</v>
      </c>
      <c r="L597" s="16" t="s">
        <v>7</v>
      </c>
      <c r="M597" s="10">
        <v>0</v>
      </c>
      <c r="N597" s="19">
        <v>390</v>
      </c>
      <c r="O597" s="23"/>
      <c r="P597" s="17">
        <f t="shared" si="24"/>
        <v>468</v>
      </c>
      <c r="Q597" s="18">
        <f t="shared" si="25"/>
        <v>0</v>
      </c>
    </row>
    <row r="598" spans="2:17" s="1" customFormat="1" ht="15.75" customHeight="1">
      <c r="B598" s="14" t="s">
        <v>20</v>
      </c>
      <c r="C598" s="34"/>
      <c r="D598" s="26"/>
      <c r="E598" s="21"/>
      <c r="F598" s="34" t="s">
        <v>90</v>
      </c>
      <c r="G598" s="9" t="s">
        <v>10</v>
      </c>
      <c r="H598" s="11">
        <v>1999</v>
      </c>
      <c r="I598" s="11" t="s">
        <v>5</v>
      </c>
      <c r="J598" s="12" t="s">
        <v>100</v>
      </c>
      <c r="K598" s="16" t="s">
        <v>6</v>
      </c>
      <c r="L598" s="16" t="s">
        <v>7</v>
      </c>
      <c r="M598" s="10">
        <v>0</v>
      </c>
      <c r="N598" s="19">
        <v>370</v>
      </c>
      <c r="O598" s="23"/>
      <c r="P598" s="17">
        <f t="shared" si="24"/>
        <v>444</v>
      </c>
      <c r="Q598" s="18">
        <f t="shared" si="25"/>
        <v>0</v>
      </c>
    </row>
    <row r="599" spans="2:17" s="1" customFormat="1" ht="15.75" customHeight="1">
      <c r="B599" s="14" t="s">
        <v>20</v>
      </c>
      <c r="C599" s="34"/>
      <c r="D599" s="26"/>
      <c r="E599" s="21"/>
      <c r="F599" s="34" t="s">
        <v>90</v>
      </c>
      <c r="G599" s="9" t="s">
        <v>10</v>
      </c>
      <c r="H599" s="11">
        <v>2000</v>
      </c>
      <c r="I599" s="11" t="s">
        <v>5</v>
      </c>
      <c r="J599" s="12" t="s">
        <v>100</v>
      </c>
      <c r="K599" s="16" t="s">
        <v>6</v>
      </c>
      <c r="L599" s="16" t="s">
        <v>7</v>
      </c>
      <c r="M599" s="10">
        <v>0</v>
      </c>
      <c r="N599" s="19">
        <v>690</v>
      </c>
      <c r="O599" s="23"/>
      <c r="P599" s="17">
        <f t="shared" si="24"/>
        <v>828</v>
      </c>
      <c r="Q599" s="18">
        <f t="shared" si="25"/>
        <v>0</v>
      </c>
    </row>
    <row r="600" spans="2:17" s="1" customFormat="1" ht="15.75" customHeight="1">
      <c r="B600" s="14" t="s">
        <v>20</v>
      </c>
      <c r="C600" s="34"/>
      <c r="D600" s="26"/>
      <c r="E600" s="21"/>
      <c r="F600" s="34" t="s">
        <v>90</v>
      </c>
      <c r="G600" s="9" t="s">
        <v>10</v>
      </c>
      <c r="H600" s="11">
        <v>2001</v>
      </c>
      <c r="I600" s="11" t="s">
        <v>5</v>
      </c>
      <c r="J600" s="12" t="s">
        <v>23</v>
      </c>
      <c r="K600" s="16" t="s">
        <v>6</v>
      </c>
      <c r="L600" s="16" t="s">
        <v>7</v>
      </c>
      <c r="M600" s="10">
        <v>0</v>
      </c>
      <c r="N600" s="19">
        <v>390</v>
      </c>
      <c r="O600" s="23">
        <v>2340</v>
      </c>
      <c r="P600" s="17">
        <f t="shared" si="24"/>
        <v>468</v>
      </c>
      <c r="Q600" s="18">
        <f t="shared" si="25"/>
        <v>2808</v>
      </c>
    </row>
    <row r="601" spans="2:17" s="1" customFormat="1" ht="15.75" customHeight="1">
      <c r="B601" s="14" t="s">
        <v>20</v>
      </c>
      <c r="C601" s="34"/>
      <c r="D601" s="26"/>
      <c r="E601" s="21"/>
      <c r="F601" s="34" t="s">
        <v>90</v>
      </c>
      <c r="G601" s="9" t="s">
        <v>10</v>
      </c>
      <c r="H601" s="11">
        <v>2002</v>
      </c>
      <c r="I601" s="11" t="s">
        <v>5</v>
      </c>
      <c r="J601" s="12" t="s">
        <v>23</v>
      </c>
      <c r="K601" s="16" t="s">
        <v>6</v>
      </c>
      <c r="L601" s="16" t="s">
        <v>7</v>
      </c>
      <c r="M601" s="10">
        <v>0</v>
      </c>
      <c r="N601" s="19">
        <v>360</v>
      </c>
      <c r="O601" s="23">
        <v>2160</v>
      </c>
      <c r="P601" s="17">
        <f t="shared" si="24"/>
        <v>432</v>
      </c>
      <c r="Q601" s="18">
        <f t="shared" si="25"/>
        <v>2592</v>
      </c>
    </row>
    <row r="602" spans="2:17" s="1" customFormat="1" ht="15.75" customHeight="1">
      <c r="B602" s="14" t="s">
        <v>20</v>
      </c>
      <c r="C602" s="34"/>
      <c r="D602" s="26"/>
      <c r="E602" s="40"/>
      <c r="F602" s="34" t="s">
        <v>90</v>
      </c>
      <c r="G602" s="9" t="s">
        <v>10</v>
      </c>
      <c r="H602" s="11">
        <v>2003</v>
      </c>
      <c r="I602" s="11" t="s">
        <v>5</v>
      </c>
      <c r="J602" s="12" t="s">
        <v>100</v>
      </c>
      <c r="K602" s="16" t="s">
        <v>25</v>
      </c>
      <c r="L602" s="16" t="s">
        <v>7</v>
      </c>
      <c r="M602" s="10">
        <v>0</v>
      </c>
      <c r="N602" s="19">
        <v>400</v>
      </c>
      <c r="O602" s="23"/>
      <c r="P602" s="17">
        <f t="shared" si="24"/>
        <v>480</v>
      </c>
      <c r="Q602" s="18">
        <f t="shared" si="25"/>
        <v>0</v>
      </c>
    </row>
    <row r="603" spans="2:17" s="1" customFormat="1" ht="15.75" customHeight="1">
      <c r="B603" s="14" t="s">
        <v>20</v>
      </c>
      <c r="C603" s="34"/>
      <c r="D603" s="26"/>
      <c r="E603" s="40"/>
      <c r="F603" s="34" t="s">
        <v>90</v>
      </c>
      <c r="G603" s="9" t="s">
        <v>10</v>
      </c>
      <c r="H603" s="11">
        <v>2004</v>
      </c>
      <c r="I603" s="11" t="s">
        <v>5</v>
      </c>
      <c r="J603" s="12" t="s">
        <v>16</v>
      </c>
      <c r="K603" s="16" t="s">
        <v>6</v>
      </c>
      <c r="L603" s="16" t="s">
        <v>7</v>
      </c>
      <c r="M603" s="10">
        <v>0</v>
      </c>
      <c r="N603" s="19">
        <v>365</v>
      </c>
      <c r="O603" s="23">
        <v>1095</v>
      </c>
      <c r="P603" s="17">
        <f t="shared" si="24"/>
        <v>438</v>
      </c>
      <c r="Q603" s="18">
        <f t="shared" si="25"/>
        <v>1314</v>
      </c>
    </row>
    <row r="604" spans="2:17" s="1" customFormat="1" ht="15.75" customHeight="1">
      <c r="B604" s="14" t="s">
        <v>20</v>
      </c>
      <c r="C604" s="34"/>
      <c r="D604" s="26"/>
      <c r="E604" s="21"/>
      <c r="F604" s="34" t="s">
        <v>90</v>
      </c>
      <c r="G604" s="9" t="s">
        <v>10</v>
      </c>
      <c r="H604" s="11">
        <v>2009</v>
      </c>
      <c r="I604" s="11" t="s">
        <v>5</v>
      </c>
      <c r="J604" s="12" t="s">
        <v>100</v>
      </c>
      <c r="K604" s="16" t="s">
        <v>6</v>
      </c>
      <c r="L604" s="16" t="s">
        <v>7</v>
      </c>
      <c r="M604" s="10">
        <v>0</v>
      </c>
      <c r="N604" s="19">
        <v>550</v>
      </c>
      <c r="O604" s="23"/>
      <c r="P604" s="17">
        <f t="shared" si="24"/>
        <v>660</v>
      </c>
      <c r="Q604" s="18">
        <f t="shared" si="25"/>
        <v>0</v>
      </c>
    </row>
    <row r="605" spans="2:17" s="1" customFormat="1" ht="15.75" customHeight="1">
      <c r="B605" s="14" t="s">
        <v>20</v>
      </c>
      <c r="C605" s="34"/>
      <c r="D605" s="25"/>
      <c r="E605" s="20"/>
      <c r="F605" s="34" t="s">
        <v>90</v>
      </c>
      <c r="G605" s="9" t="s">
        <v>10</v>
      </c>
      <c r="H605" s="11">
        <v>2016</v>
      </c>
      <c r="I605" s="11" t="s">
        <v>5</v>
      </c>
      <c r="J605" s="12" t="s">
        <v>100</v>
      </c>
      <c r="K605" s="16" t="s">
        <v>6</v>
      </c>
      <c r="L605" s="16" t="s">
        <v>7</v>
      </c>
      <c r="M605" s="10">
        <v>0</v>
      </c>
      <c r="N605" s="19">
        <v>470</v>
      </c>
      <c r="O605" s="23"/>
      <c r="P605" s="17">
        <f t="shared" si="24"/>
        <v>564</v>
      </c>
      <c r="Q605" s="18">
        <f t="shared" si="25"/>
        <v>0</v>
      </c>
    </row>
    <row r="606" spans="2:17" s="1" customFormat="1" ht="15.75" customHeight="1">
      <c r="B606" s="14" t="s">
        <v>20</v>
      </c>
      <c r="C606" s="34"/>
      <c r="D606" s="25"/>
      <c r="E606" s="20"/>
      <c r="F606" s="34" t="s">
        <v>90</v>
      </c>
      <c r="G606" s="9" t="s">
        <v>10</v>
      </c>
      <c r="H606" s="11">
        <v>2019</v>
      </c>
      <c r="I606" s="11" t="s">
        <v>5</v>
      </c>
      <c r="J606" s="12" t="s">
        <v>15</v>
      </c>
      <c r="K606" s="16" t="s">
        <v>6</v>
      </c>
      <c r="L606" s="16" t="s">
        <v>7</v>
      </c>
      <c r="M606" s="10">
        <v>0</v>
      </c>
      <c r="N606" s="19">
        <v>490</v>
      </c>
      <c r="O606" s="23">
        <v>490</v>
      </c>
      <c r="P606" s="17">
        <f t="shared" si="24"/>
        <v>588</v>
      </c>
      <c r="Q606" s="18">
        <f t="shared" si="25"/>
        <v>588</v>
      </c>
    </row>
    <row r="607" spans="2:17" s="1" customFormat="1" ht="15.75" customHeight="1">
      <c r="B607" s="14" t="s">
        <v>218</v>
      </c>
      <c r="C607" s="34"/>
      <c r="D607" s="26"/>
      <c r="E607" s="21"/>
      <c r="F607" s="34" t="s">
        <v>90</v>
      </c>
      <c r="G607" s="9" t="s">
        <v>10</v>
      </c>
      <c r="H607" s="11">
        <v>1997</v>
      </c>
      <c r="I607" s="11" t="s">
        <v>5</v>
      </c>
      <c r="J607" s="12" t="s">
        <v>100</v>
      </c>
      <c r="K607" s="16" t="s">
        <v>25</v>
      </c>
      <c r="L607" s="16" t="s">
        <v>7</v>
      </c>
      <c r="M607" s="10">
        <v>0</v>
      </c>
      <c r="N607" s="19">
        <v>20</v>
      </c>
      <c r="O607" s="23"/>
      <c r="P607" s="17">
        <f t="shared" si="24"/>
        <v>24</v>
      </c>
      <c r="Q607" s="18">
        <f t="shared" si="25"/>
        <v>0</v>
      </c>
    </row>
    <row r="608" spans="2:17" s="1" customFormat="1" ht="15.75" customHeight="1">
      <c r="B608" s="14" t="s">
        <v>226</v>
      </c>
      <c r="C608" s="34"/>
      <c r="D608" s="26"/>
      <c r="E608" s="21"/>
      <c r="F608" s="34" t="s">
        <v>90</v>
      </c>
      <c r="G608" s="9" t="s">
        <v>10</v>
      </c>
      <c r="H608" s="11">
        <v>1976</v>
      </c>
      <c r="I608" s="11" t="s">
        <v>5</v>
      </c>
      <c r="J608" s="12" t="s">
        <v>100</v>
      </c>
      <c r="K608" s="16" t="s">
        <v>6</v>
      </c>
      <c r="L608" s="16" t="s">
        <v>9</v>
      </c>
      <c r="M608" s="10">
        <v>0</v>
      </c>
      <c r="N608" s="19">
        <v>90</v>
      </c>
      <c r="O608" s="23"/>
      <c r="P608" s="17">
        <f t="shared" si="24"/>
        <v>108</v>
      </c>
      <c r="Q608" s="18">
        <f t="shared" si="25"/>
        <v>0</v>
      </c>
    </row>
    <row r="609" spans="2:17" s="1" customFormat="1" ht="15.75" customHeight="1">
      <c r="B609" s="14" t="s">
        <v>226</v>
      </c>
      <c r="C609" s="34"/>
      <c r="D609" s="26"/>
      <c r="E609" s="21"/>
      <c r="F609" s="34" t="s">
        <v>90</v>
      </c>
      <c r="G609" s="9" t="s">
        <v>10</v>
      </c>
      <c r="H609" s="11">
        <v>1982</v>
      </c>
      <c r="I609" s="11" t="s">
        <v>5</v>
      </c>
      <c r="J609" s="12" t="s">
        <v>100</v>
      </c>
      <c r="K609" s="16" t="s">
        <v>6</v>
      </c>
      <c r="L609" s="16" t="s">
        <v>24</v>
      </c>
      <c r="M609" s="10">
        <v>1</v>
      </c>
      <c r="N609" s="19">
        <v>380</v>
      </c>
      <c r="O609" s="23"/>
      <c r="P609" s="17">
        <f t="shared" si="24"/>
        <v>456</v>
      </c>
      <c r="Q609" s="18">
        <f t="shared" si="25"/>
        <v>0</v>
      </c>
    </row>
    <row r="610" spans="2:17" s="1" customFormat="1" ht="15.75" customHeight="1">
      <c r="B610" s="14" t="s">
        <v>226</v>
      </c>
      <c r="C610" s="34"/>
      <c r="D610" s="26"/>
      <c r="E610" s="40"/>
      <c r="F610" s="34" t="s">
        <v>90</v>
      </c>
      <c r="G610" s="9" t="s">
        <v>10</v>
      </c>
      <c r="H610" s="11">
        <v>1988</v>
      </c>
      <c r="I610" s="11" t="s">
        <v>5</v>
      </c>
      <c r="J610" s="12" t="s">
        <v>100</v>
      </c>
      <c r="K610" s="16" t="s">
        <v>25</v>
      </c>
      <c r="L610" s="16" t="s">
        <v>24</v>
      </c>
      <c r="M610" s="10">
        <v>0</v>
      </c>
      <c r="N610" s="19">
        <v>180</v>
      </c>
      <c r="O610" s="23"/>
      <c r="P610" s="17">
        <f t="shared" si="24"/>
        <v>216</v>
      </c>
      <c r="Q610" s="18">
        <f t="shared" si="25"/>
        <v>0</v>
      </c>
    </row>
    <row r="611" spans="2:17" s="1" customFormat="1" ht="15.75" customHeight="1">
      <c r="B611" s="14" t="s">
        <v>226</v>
      </c>
      <c r="C611" s="34"/>
      <c r="D611" s="26"/>
      <c r="E611" s="21"/>
      <c r="F611" s="34" t="s">
        <v>90</v>
      </c>
      <c r="G611" s="9" t="s">
        <v>10</v>
      </c>
      <c r="H611" s="11">
        <v>1989</v>
      </c>
      <c r="I611" s="11" t="s">
        <v>5</v>
      </c>
      <c r="J611" s="12" t="s">
        <v>100</v>
      </c>
      <c r="K611" s="16" t="s">
        <v>6</v>
      </c>
      <c r="L611" s="16" t="s">
        <v>7</v>
      </c>
      <c r="M611" s="10">
        <v>0</v>
      </c>
      <c r="N611" s="19">
        <v>340</v>
      </c>
      <c r="O611" s="23"/>
      <c r="P611" s="17">
        <f t="shared" si="24"/>
        <v>408</v>
      </c>
      <c r="Q611" s="18">
        <f t="shared" si="25"/>
        <v>0</v>
      </c>
    </row>
    <row r="612" spans="2:17" s="1" customFormat="1" ht="15.75" customHeight="1">
      <c r="B612" s="14" t="s">
        <v>226</v>
      </c>
      <c r="C612" s="34"/>
      <c r="D612" s="26"/>
      <c r="E612" s="21"/>
      <c r="F612" s="34" t="s">
        <v>90</v>
      </c>
      <c r="G612" s="9" t="s">
        <v>10</v>
      </c>
      <c r="H612" s="11">
        <v>1992</v>
      </c>
      <c r="I612" s="11" t="s">
        <v>5</v>
      </c>
      <c r="J612" s="12" t="s">
        <v>100</v>
      </c>
      <c r="K612" s="16" t="s">
        <v>6</v>
      </c>
      <c r="L612" s="16" t="s">
        <v>7</v>
      </c>
      <c r="M612" s="10">
        <v>0</v>
      </c>
      <c r="N612" s="19">
        <v>160</v>
      </c>
      <c r="O612" s="23"/>
      <c r="P612" s="17">
        <f t="shared" si="24"/>
        <v>192</v>
      </c>
      <c r="Q612" s="18">
        <f t="shared" si="25"/>
        <v>0</v>
      </c>
    </row>
    <row r="613" spans="2:17" s="1" customFormat="1" ht="15.75" customHeight="1">
      <c r="B613" s="14" t="s">
        <v>226</v>
      </c>
      <c r="C613" s="34"/>
      <c r="D613" s="26"/>
      <c r="E613" s="21"/>
      <c r="F613" s="34" t="s">
        <v>90</v>
      </c>
      <c r="G613" s="9" t="s">
        <v>10</v>
      </c>
      <c r="H613" s="11">
        <v>1995</v>
      </c>
      <c r="I613" s="11" t="s">
        <v>5</v>
      </c>
      <c r="J613" s="12" t="s">
        <v>100</v>
      </c>
      <c r="K613" s="16" t="s">
        <v>6</v>
      </c>
      <c r="L613" s="16" t="s">
        <v>7</v>
      </c>
      <c r="M613" s="10">
        <v>0</v>
      </c>
      <c r="N613" s="19">
        <v>200</v>
      </c>
      <c r="O613" s="23"/>
      <c r="P613" s="17">
        <f t="shared" si="24"/>
        <v>240</v>
      </c>
      <c r="Q613" s="18">
        <f t="shared" si="25"/>
        <v>0</v>
      </c>
    </row>
    <row r="614" spans="2:17" s="1" customFormat="1" ht="15.75" customHeight="1">
      <c r="B614" s="14" t="s">
        <v>226</v>
      </c>
      <c r="C614" s="34"/>
      <c r="D614" s="26"/>
      <c r="E614" s="21"/>
      <c r="F614" s="34" t="s">
        <v>90</v>
      </c>
      <c r="G614" s="9" t="s">
        <v>10</v>
      </c>
      <c r="H614" s="11">
        <v>2000</v>
      </c>
      <c r="I614" s="13" t="s">
        <v>5</v>
      </c>
      <c r="J614" s="12" t="s">
        <v>100</v>
      </c>
      <c r="K614" s="16" t="s">
        <v>6</v>
      </c>
      <c r="L614" s="16" t="s">
        <v>7</v>
      </c>
      <c r="M614" s="10">
        <v>0</v>
      </c>
      <c r="N614" s="19">
        <v>320</v>
      </c>
      <c r="O614" s="23"/>
      <c r="P614" s="17">
        <f t="shared" si="24"/>
        <v>384</v>
      </c>
      <c r="Q614" s="18">
        <f t="shared" si="25"/>
        <v>0</v>
      </c>
    </row>
    <row r="615" spans="2:17" s="1" customFormat="1" ht="15.75" customHeight="1">
      <c r="B615" s="14" t="s">
        <v>226</v>
      </c>
      <c r="C615" s="34"/>
      <c r="D615" s="26"/>
      <c r="E615" s="21"/>
      <c r="F615" s="34" t="s">
        <v>90</v>
      </c>
      <c r="G615" s="9" t="s">
        <v>10</v>
      </c>
      <c r="H615" s="11">
        <v>2002</v>
      </c>
      <c r="I615" s="11" t="s">
        <v>5</v>
      </c>
      <c r="J615" s="12" t="s">
        <v>100</v>
      </c>
      <c r="K615" s="16" t="s">
        <v>6</v>
      </c>
      <c r="L615" s="16" t="s">
        <v>7</v>
      </c>
      <c r="M615" s="10">
        <v>0</v>
      </c>
      <c r="N615" s="19">
        <v>190</v>
      </c>
      <c r="O615" s="23"/>
      <c r="P615" s="17">
        <f t="shared" si="24"/>
        <v>228</v>
      </c>
      <c r="Q615" s="18">
        <f t="shared" si="25"/>
        <v>0</v>
      </c>
    </row>
    <row r="616" spans="2:17" s="1" customFormat="1" ht="15.75" customHeight="1">
      <c r="B616" s="14" t="s">
        <v>116</v>
      </c>
      <c r="C616" s="34"/>
      <c r="D616" s="26" t="s">
        <v>251</v>
      </c>
      <c r="E616" s="21"/>
      <c r="F616" s="34" t="s">
        <v>90</v>
      </c>
      <c r="G616" s="9" t="s">
        <v>10</v>
      </c>
      <c r="H616" s="11">
        <v>1981</v>
      </c>
      <c r="I616" s="11" t="s">
        <v>5</v>
      </c>
      <c r="J616" s="12" t="s">
        <v>33</v>
      </c>
      <c r="K616" s="16" t="s">
        <v>6</v>
      </c>
      <c r="L616" s="16" t="s">
        <v>9</v>
      </c>
      <c r="M616" s="10">
        <v>12</v>
      </c>
      <c r="N616" s="19">
        <v>25</v>
      </c>
      <c r="O616" s="23">
        <v>300</v>
      </c>
      <c r="P616" s="17">
        <f t="shared" si="24"/>
        <v>30</v>
      </c>
      <c r="Q616" s="18">
        <f t="shared" si="25"/>
        <v>360</v>
      </c>
    </row>
    <row r="617" spans="2:17" s="1" customFormat="1" ht="15.75" customHeight="1">
      <c r="B617" s="14" t="s">
        <v>116</v>
      </c>
      <c r="C617" s="34"/>
      <c r="D617" s="26"/>
      <c r="E617" s="21"/>
      <c r="F617" s="34" t="s">
        <v>90</v>
      </c>
      <c r="G617" s="9" t="s">
        <v>10</v>
      </c>
      <c r="H617" s="11">
        <v>1981</v>
      </c>
      <c r="I617" s="11" t="s">
        <v>5</v>
      </c>
      <c r="J617" s="12" t="s">
        <v>100</v>
      </c>
      <c r="K617" s="16" t="s">
        <v>105</v>
      </c>
      <c r="L617" s="16" t="s">
        <v>7</v>
      </c>
      <c r="M617" s="10">
        <v>0</v>
      </c>
      <c r="N617" s="19">
        <v>35</v>
      </c>
      <c r="O617" s="23"/>
      <c r="P617" s="17">
        <f t="shared" si="24"/>
        <v>42</v>
      </c>
      <c r="Q617" s="18">
        <f t="shared" si="25"/>
        <v>0</v>
      </c>
    </row>
    <row r="618" spans="2:17" s="1" customFormat="1" ht="15.75" customHeight="1">
      <c r="B618" s="14" t="s">
        <v>116</v>
      </c>
      <c r="C618" s="34"/>
      <c r="D618" s="26"/>
      <c r="E618" s="21"/>
      <c r="F618" s="34" t="s">
        <v>90</v>
      </c>
      <c r="G618" s="9" t="s">
        <v>10</v>
      </c>
      <c r="H618" s="11">
        <v>1986</v>
      </c>
      <c r="I618" s="11" t="s">
        <v>5</v>
      </c>
      <c r="J618" s="12" t="s">
        <v>100</v>
      </c>
      <c r="K618" s="16" t="s">
        <v>25</v>
      </c>
      <c r="L618" s="16" t="s">
        <v>7</v>
      </c>
      <c r="M618" s="10">
        <v>1</v>
      </c>
      <c r="N618" s="19">
        <v>45</v>
      </c>
      <c r="O618" s="23"/>
      <c r="P618" s="17">
        <f t="shared" si="24"/>
        <v>54</v>
      </c>
      <c r="Q618" s="18">
        <f t="shared" si="25"/>
        <v>0</v>
      </c>
    </row>
    <row r="619" spans="2:17" s="1" customFormat="1" ht="15.75" customHeight="1">
      <c r="B619" s="14" t="s">
        <v>116</v>
      </c>
      <c r="C619" s="34"/>
      <c r="D619" s="26"/>
      <c r="E619" s="21"/>
      <c r="F619" s="34" t="s">
        <v>90</v>
      </c>
      <c r="G619" s="9" t="s">
        <v>10</v>
      </c>
      <c r="H619" s="11">
        <v>1986</v>
      </c>
      <c r="I619" s="11" t="s">
        <v>5</v>
      </c>
      <c r="J619" s="12" t="s">
        <v>100</v>
      </c>
      <c r="K619" s="16" t="s">
        <v>25</v>
      </c>
      <c r="L619" s="16" t="s">
        <v>24</v>
      </c>
      <c r="M619" s="10">
        <v>1</v>
      </c>
      <c r="N619" s="19">
        <v>45</v>
      </c>
      <c r="O619" s="23"/>
      <c r="P619" s="17">
        <f t="shared" si="24"/>
        <v>54</v>
      </c>
      <c r="Q619" s="18">
        <f t="shared" si="25"/>
        <v>0</v>
      </c>
    </row>
    <row r="620" spans="2:17" s="1" customFormat="1" ht="15.75" customHeight="1">
      <c r="B620" s="14" t="s">
        <v>116</v>
      </c>
      <c r="C620" s="34"/>
      <c r="D620" s="26"/>
      <c r="E620" s="21"/>
      <c r="F620" s="34" t="s">
        <v>90</v>
      </c>
      <c r="G620" s="9" t="s">
        <v>10</v>
      </c>
      <c r="H620" s="11">
        <v>1988</v>
      </c>
      <c r="I620" s="11" t="s">
        <v>5</v>
      </c>
      <c r="J620" s="12" t="s">
        <v>100</v>
      </c>
      <c r="K620" s="16" t="s">
        <v>25</v>
      </c>
      <c r="L620" s="16" t="s">
        <v>24</v>
      </c>
      <c r="M620" s="10">
        <v>0</v>
      </c>
      <c r="N620" s="19">
        <v>40</v>
      </c>
      <c r="O620" s="23"/>
      <c r="P620" s="17">
        <f t="shared" si="24"/>
        <v>48</v>
      </c>
      <c r="Q620" s="18">
        <f t="shared" si="25"/>
        <v>0</v>
      </c>
    </row>
    <row r="621" spans="2:17" s="1" customFormat="1" ht="15.75" customHeight="1">
      <c r="B621" s="14" t="s">
        <v>116</v>
      </c>
      <c r="C621" s="34"/>
      <c r="D621" s="28"/>
      <c r="E621" s="24"/>
      <c r="F621" s="34" t="s">
        <v>90</v>
      </c>
      <c r="G621" s="9" t="s">
        <v>10</v>
      </c>
      <c r="H621" s="11">
        <v>2005</v>
      </c>
      <c r="I621" s="11" t="s">
        <v>12</v>
      </c>
      <c r="J621" s="12" t="s">
        <v>100</v>
      </c>
      <c r="K621" s="16" t="s">
        <v>6</v>
      </c>
      <c r="L621" s="16" t="s">
        <v>7</v>
      </c>
      <c r="M621" s="10">
        <v>1</v>
      </c>
      <c r="N621" s="19">
        <v>80</v>
      </c>
      <c r="O621" s="23"/>
      <c r="P621" s="17">
        <f t="shared" si="24"/>
        <v>96</v>
      </c>
      <c r="Q621" s="18">
        <f t="shared" si="25"/>
        <v>0</v>
      </c>
    </row>
    <row r="622" spans="2:17" s="1" customFormat="1" ht="15.75" customHeight="1">
      <c r="B622" s="14" t="s">
        <v>116</v>
      </c>
      <c r="C622" s="34"/>
      <c r="D622" s="26"/>
      <c r="E622" s="21"/>
      <c r="F622" s="34" t="s">
        <v>90</v>
      </c>
      <c r="G622" s="9" t="s">
        <v>10</v>
      </c>
      <c r="H622" s="11">
        <v>2009</v>
      </c>
      <c r="I622" s="11" t="s">
        <v>5</v>
      </c>
      <c r="J622" s="12" t="s">
        <v>100</v>
      </c>
      <c r="K622" s="16" t="s">
        <v>6</v>
      </c>
      <c r="L622" s="16" t="s">
        <v>7</v>
      </c>
      <c r="M622" s="10">
        <v>3</v>
      </c>
      <c r="N622" s="19">
        <v>50</v>
      </c>
      <c r="O622" s="23"/>
      <c r="P622" s="17">
        <f t="shared" si="24"/>
        <v>60</v>
      </c>
      <c r="Q622" s="18">
        <f t="shared" si="25"/>
        <v>0</v>
      </c>
    </row>
    <row r="623" spans="2:17" s="1" customFormat="1" ht="15.75" customHeight="1">
      <c r="B623" s="14" t="s">
        <v>462</v>
      </c>
      <c r="C623" s="34"/>
      <c r="D623" s="26"/>
      <c r="E623" s="21"/>
      <c r="F623" s="34" t="s">
        <v>90</v>
      </c>
      <c r="G623" s="9" t="s">
        <v>10</v>
      </c>
      <c r="H623" s="11">
        <v>1923</v>
      </c>
      <c r="I623" s="11" t="s">
        <v>5</v>
      </c>
      <c r="J623" s="12" t="s">
        <v>100</v>
      </c>
      <c r="K623" s="16" t="s">
        <v>25</v>
      </c>
      <c r="L623" s="16" t="s">
        <v>24</v>
      </c>
      <c r="M623" s="10">
        <v>1</v>
      </c>
      <c r="N623" s="19">
        <v>600</v>
      </c>
      <c r="O623" s="23"/>
      <c r="P623" s="17">
        <f t="shared" si="24"/>
        <v>720</v>
      </c>
      <c r="Q623" s="18">
        <f t="shared" si="25"/>
        <v>0</v>
      </c>
    </row>
    <row r="624" spans="2:17" s="1" customFormat="1" ht="15.75" customHeight="1">
      <c r="B624" s="14" t="s">
        <v>462</v>
      </c>
      <c r="C624" s="34"/>
      <c r="D624" s="26"/>
      <c r="E624" s="21"/>
      <c r="F624" s="34" t="s">
        <v>90</v>
      </c>
      <c r="G624" s="9" t="s">
        <v>10</v>
      </c>
      <c r="H624" s="11">
        <v>1978</v>
      </c>
      <c r="I624" s="11" t="s">
        <v>5</v>
      </c>
      <c r="J624" s="12" t="s">
        <v>100</v>
      </c>
      <c r="K624" s="16" t="s">
        <v>25</v>
      </c>
      <c r="L624" s="16" t="s">
        <v>9</v>
      </c>
      <c r="M624" s="10">
        <v>0</v>
      </c>
      <c r="N624" s="19">
        <v>45</v>
      </c>
      <c r="O624" s="23"/>
      <c r="P624" s="17">
        <f t="shared" si="24"/>
        <v>54</v>
      </c>
      <c r="Q624" s="18">
        <f t="shared" si="25"/>
        <v>0</v>
      </c>
    </row>
    <row r="625" spans="2:17" s="1" customFormat="1" ht="15.75" customHeight="1">
      <c r="B625" s="14" t="s">
        <v>117</v>
      </c>
      <c r="C625" s="34"/>
      <c r="D625" s="26"/>
      <c r="E625" s="21"/>
      <c r="F625" s="34" t="s">
        <v>90</v>
      </c>
      <c r="G625" s="9" t="s">
        <v>10</v>
      </c>
      <c r="H625" s="11">
        <v>1982</v>
      </c>
      <c r="I625" s="11" t="s">
        <v>5</v>
      </c>
      <c r="J625" s="12" t="s">
        <v>100</v>
      </c>
      <c r="K625" s="16" t="s">
        <v>6</v>
      </c>
      <c r="L625" s="16" t="s">
        <v>7</v>
      </c>
      <c r="M625" s="10">
        <v>0</v>
      </c>
      <c r="N625" s="19">
        <v>100</v>
      </c>
      <c r="O625" s="23"/>
      <c r="P625" s="17">
        <f t="shared" si="24"/>
        <v>120</v>
      </c>
      <c r="Q625" s="18">
        <f t="shared" si="25"/>
        <v>0</v>
      </c>
    </row>
    <row r="626" spans="2:17" s="1" customFormat="1" ht="15.75" customHeight="1">
      <c r="B626" s="14" t="s">
        <v>117</v>
      </c>
      <c r="C626" s="34"/>
      <c r="D626" s="26"/>
      <c r="E626" s="21"/>
      <c r="F626" s="34" t="s">
        <v>90</v>
      </c>
      <c r="G626" s="9" t="s">
        <v>10</v>
      </c>
      <c r="H626" s="11">
        <v>2001</v>
      </c>
      <c r="I626" s="11" t="s">
        <v>5</v>
      </c>
      <c r="J626" s="12" t="s">
        <v>100</v>
      </c>
      <c r="K626" s="16" t="s">
        <v>25</v>
      </c>
      <c r="L626" s="16" t="s">
        <v>7</v>
      </c>
      <c r="M626" s="10">
        <v>0</v>
      </c>
      <c r="N626" s="19">
        <v>75</v>
      </c>
      <c r="O626" s="23"/>
      <c r="P626" s="17">
        <f t="shared" si="24"/>
        <v>90</v>
      </c>
      <c r="Q626" s="18">
        <f t="shared" si="25"/>
        <v>0</v>
      </c>
    </row>
    <row r="627" spans="2:17" s="1" customFormat="1" ht="15.75" customHeight="1">
      <c r="B627" s="14" t="s">
        <v>230</v>
      </c>
      <c r="C627" s="34"/>
      <c r="D627" s="26"/>
      <c r="E627" s="21"/>
      <c r="F627" s="34" t="s">
        <v>90</v>
      </c>
      <c r="G627" s="9" t="s">
        <v>10</v>
      </c>
      <c r="H627" s="11">
        <v>1981</v>
      </c>
      <c r="I627" s="11" t="s">
        <v>5</v>
      </c>
      <c r="J627" s="12" t="s">
        <v>100</v>
      </c>
      <c r="K627" s="16" t="s">
        <v>25</v>
      </c>
      <c r="L627" s="16" t="s">
        <v>9</v>
      </c>
      <c r="M627" s="10">
        <v>0</v>
      </c>
      <c r="N627" s="19">
        <v>45</v>
      </c>
      <c r="O627" s="23"/>
      <c r="P627" s="17">
        <f t="shared" si="24"/>
        <v>54</v>
      </c>
      <c r="Q627" s="18">
        <f t="shared" si="25"/>
        <v>0</v>
      </c>
    </row>
    <row r="628" spans="2:17" s="1" customFormat="1" ht="15.75" customHeight="1">
      <c r="B628" s="14" t="s">
        <v>230</v>
      </c>
      <c r="C628" s="34"/>
      <c r="D628" s="28"/>
      <c r="E628" s="24"/>
      <c r="F628" s="34" t="s">
        <v>90</v>
      </c>
      <c r="G628" s="9" t="s">
        <v>10</v>
      </c>
      <c r="H628" s="11">
        <v>2005</v>
      </c>
      <c r="I628" s="11" t="s">
        <v>5</v>
      </c>
      <c r="J628" s="12" t="s">
        <v>100</v>
      </c>
      <c r="K628" s="16" t="s">
        <v>25</v>
      </c>
      <c r="L628" s="16" t="s">
        <v>7</v>
      </c>
      <c r="M628" s="10">
        <v>0</v>
      </c>
      <c r="N628" s="19">
        <v>90</v>
      </c>
      <c r="O628" s="23"/>
      <c r="P628" s="17">
        <f t="shared" si="24"/>
        <v>108</v>
      </c>
      <c r="Q628" s="18">
        <f t="shared" si="25"/>
        <v>0</v>
      </c>
    </row>
    <row r="629" spans="2:17" s="1" customFormat="1" ht="15.75" customHeight="1">
      <c r="B629" s="14" t="s">
        <v>230</v>
      </c>
      <c r="C629" s="34"/>
      <c r="D629" s="26"/>
      <c r="E629" s="21"/>
      <c r="F629" s="34" t="s">
        <v>90</v>
      </c>
      <c r="G629" s="9" t="s">
        <v>10</v>
      </c>
      <c r="H629" s="11">
        <v>2010</v>
      </c>
      <c r="I629" s="11" t="s">
        <v>5</v>
      </c>
      <c r="J629" s="12" t="s">
        <v>100</v>
      </c>
      <c r="K629" s="16" t="s">
        <v>6</v>
      </c>
      <c r="L629" s="16" t="s">
        <v>7</v>
      </c>
      <c r="M629" s="10">
        <v>1</v>
      </c>
      <c r="N629" s="19">
        <v>110</v>
      </c>
      <c r="O629" s="23"/>
      <c r="P629" s="17">
        <f t="shared" si="24"/>
        <v>132</v>
      </c>
      <c r="Q629" s="18">
        <f t="shared" si="25"/>
        <v>0</v>
      </c>
    </row>
    <row r="630" spans="2:17" s="1" customFormat="1" ht="15.75" customHeight="1">
      <c r="B630" s="14" t="s">
        <v>544</v>
      </c>
      <c r="C630" s="34"/>
      <c r="D630" s="26"/>
      <c r="E630" s="21"/>
      <c r="F630" s="34" t="s">
        <v>90</v>
      </c>
      <c r="G630" s="9" t="s">
        <v>10</v>
      </c>
      <c r="H630" s="11">
        <v>1990</v>
      </c>
      <c r="I630" s="11" t="s">
        <v>5</v>
      </c>
      <c r="J630" s="12" t="s">
        <v>100</v>
      </c>
      <c r="K630" s="16" t="s">
        <v>6</v>
      </c>
      <c r="L630" s="16" t="s">
        <v>7</v>
      </c>
      <c r="M630" s="10">
        <v>1</v>
      </c>
      <c r="N630" s="19">
        <v>34</v>
      </c>
      <c r="O630" s="23"/>
      <c r="P630" s="17">
        <f t="shared" si="24"/>
        <v>40.799999999999997</v>
      </c>
      <c r="Q630" s="18">
        <f t="shared" si="25"/>
        <v>0</v>
      </c>
    </row>
    <row r="631" spans="2:17" s="1" customFormat="1" ht="15.75" customHeight="1">
      <c r="B631" s="14" t="s">
        <v>545</v>
      </c>
      <c r="C631" s="34" t="s">
        <v>410</v>
      </c>
      <c r="D631" s="26"/>
      <c r="E631" s="21"/>
      <c r="F631" s="34" t="s">
        <v>90</v>
      </c>
      <c r="G631" s="9" t="s">
        <v>63</v>
      </c>
      <c r="H631" s="11">
        <v>2017</v>
      </c>
      <c r="I631" s="11" t="s">
        <v>5</v>
      </c>
      <c r="J631" s="12" t="s">
        <v>33</v>
      </c>
      <c r="K631" s="16" t="s">
        <v>6</v>
      </c>
      <c r="L631" s="16" t="s">
        <v>7</v>
      </c>
      <c r="M631" s="10">
        <v>0</v>
      </c>
      <c r="N631" s="19">
        <v>25</v>
      </c>
      <c r="O631" s="23">
        <v>300</v>
      </c>
      <c r="P631" s="17">
        <f t="shared" si="24"/>
        <v>30</v>
      </c>
      <c r="Q631" s="18">
        <f t="shared" si="25"/>
        <v>360</v>
      </c>
    </row>
    <row r="632" spans="2:17" s="1" customFormat="1" ht="15.75" customHeight="1">
      <c r="B632" s="14" t="s">
        <v>82</v>
      </c>
      <c r="C632" s="34"/>
      <c r="D632" s="26"/>
      <c r="E632" s="21"/>
      <c r="F632" s="34" t="s">
        <v>90</v>
      </c>
      <c r="G632" s="9" t="s">
        <v>63</v>
      </c>
      <c r="H632" s="11">
        <v>1974</v>
      </c>
      <c r="I632" s="13" t="s">
        <v>71</v>
      </c>
      <c r="J632" s="12" t="s">
        <v>15</v>
      </c>
      <c r="K632" s="16" t="s">
        <v>6</v>
      </c>
      <c r="L632" s="16" t="s">
        <v>7</v>
      </c>
      <c r="M632" s="10">
        <v>0</v>
      </c>
      <c r="N632" s="19">
        <v>130</v>
      </c>
      <c r="O632" s="23">
        <v>130</v>
      </c>
      <c r="P632" s="17">
        <f t="shared" si="24"/>
        <v>156</v>
      </c>
      <c r="Q632" s="18">
        <f t="shared" si="25"/>
        <v>156</v>
      </c>
    </row>
    <row r="633" spans="2:17" s="1" customFormat="1" ht="15.75" customHeight="1">
      <c r="B633" s="14" t="s">
        <v>113</v>
      </c>
      <c r="C633" s="34"/>
      <c r="D633" s="26"/>
      <c r="E633" s="21"/>
      <c r="F633" s="34" t="s">
        <v>90</v>
      </c>
      <c r="G633" s="9" t="s">
        <v>114</v>
      </c>
      <c r="H633" s="11">
        <v>1981</v>
      </c>
      <c r="I633" s="11" t="s">
        <v>5</v>
      </c>
      <c r="J633" s="12" t="s">
        <v>100</v>
      </c>
      <c r="K633" s="16" t="s">
        <v>25</v>
      </c>
      <c r="L633" s="16" t="s">
        <v>24</v>
      </c>
      <c r="M633" s="10">
        <v>0</v>
      </c>
      <c r="N633" s="19">
        <v>35</v>
      </c>
      <c r="O633" s="23"/>
      <c r="P633" s="17">
        <f t="shared" si="24"/>
        <v>42</v>
      </c>
      <c r="Q633" s="18">
        <f t="shared" si="25"/>
        <v>0</v>
      </c>
    </row>
    <row r="634" spans="2:17" s="1" customFormat="1" ht="15.75" customHeight="1">
      <c r="B634" s="14" t="s">
        <v>113</v>
      </c>
      <c r="C634" s="34"/>
      <c r="D634" s="26"/>
      <c r="E634" s="21"/>
      <c r="F634" s="34" t="s">
        <v>90</v>
      </c>
      <c r="G634" s="9" t="s">
        <v>114</v>
      </c>
      <c r="H634" s="11">
        <v>1989</v>
      </c>
      <c r="I634" s="11" t="s">
        <v>5</v>
      </c>
      <c r="J634" s="12" t="s">
        <v>100</v>
      </c>
      <c r="K634" s="16" t="s">
        <v>6</v>
      </c>
      <c r="L634" s="16" t="s">
        <v>7</v>
      </c>
      <c r="M634" s="10">
        <v>0</v>
      </c>
      <c r="N634" s="19">
        <v>35</v>
      </c>
      <c r="O634" s="23"/>
      <c r="P634" s="17">
        <f t="shared" si="24"/>
        <v>42</v>
      </c>
      <c r="Q634" s="18">
        <f t="shared" si="25"/>
        <v>0</v>
      </c>
    </row>
    <row r="635" spans="2:17" s="1" customFormat="1" ht="15.75" customHeight="1">
      <c r="B635" s="14" t="s">
        <v>159</v>
      </c>
      <c r="C635" s="34"/>
      <c r="D635" s="26"/>
      <c r="E635" s="21"/>
      <c r="F635" s="34" t="s">
        <v>90</v>
      </c>
      <c r="G635" s="9" t="s">
        <v>114</v>
      </c>
      <c r="H635" s="11">
        <v>1940</v>
      </c>
      <c r="I635" s="11" t="s">
        <v>5</v>
      </c>
      <c r="J635" s="12" t="s">
        <v>100</v>
      </c>
      <c r="K635" s="16" t="s">
        <v>74</v>
      </c>
      <c r="L635" s="16" t="s">
        <v>9</v>
      </c>
      <c r="M635" s="10">
        <v>0</v>
      </c>
      <c r="N635" s="19">
        <v>200</v>
      </c>
      <c r="O635" s="23"/>
      <c r="P635" s="17">
        <f t="shared" si="24"/>
        <v>240</v>
      </c>
      <c r="Q635" s="18">
        <f t="shared" si="25"/>
        <v>0</v>
      </c>
    </row>
    <row r="636" spans="2:17" s="1" customFormat="1" ht="15.75" customHeight="1">
      <c r="B636" s="14" t="s">
        <v>159</v>
      </c>
      <c r="C636" s="34"/>
      <c r="D636" s="26"/>
      <c r="E636" s="21"/>
      <c r="F636" s="34" t="s">
        <v>90</v>
      </c>
      <c r="G636" s="9" t="s">
        <v>114</v>
      </c>
      <c r="H636" s="11">
        <v>1982</v>
      </c>
      <c r="I636" s="11" t="s">
        <v>5</v>
      </c>
      <c r="J636" s="12" t="s">
        <v>100</v>
      </c>
      <c r="K636" s="16" t="s">
        <v>6</v>
      </c>
      <c r="L636" s="16" t="s">
        <v>7</v>
      </c>
      <c r="M636" s="10">
        <v>0</v>
      </c>
      <c r="N636" s="19">
        <v>50</v>
      </c>
      <c r="O636" s="23"/>
      <c r="P636" s="17">
        <f t="shared" si="24"/>
        <v>60</v>
      </c>
      <c r="Q636" s="18">
        <f t="shared" si="25"/>
        <v>0</v>
      </c>
    </row>
    <row r="637" spans="2:17" s="1" customFormat="1" ht="15.75" customHeight="1">
      <c r="B637" s="14" t="s">
        <v>159</v>
      </c>
      <c r="C637" s="34"/>
      <c r="D637" s="26" t="s">
        <v>251</v>
      </c>
      <c r="E637" s="21"/>
      <c r="F637" s="34" t="s">
        <v>90</v>
      </c>
      <c r="G637" s="9" t="s">
        <v>114</v>
      </c>
      <c r="H637" s="11">
        <v>1983</v>
      </c>
      <c r="I637" s="11" t="s">
        <v>5</v>
      </c>
      <c r="J637" s="12" t="s">
        <v>33</v>
      </c>
      <c r="K637" s="16" t="s">
        <v>6</v>
      </c>
      <c r="L637" s="16" t="s">
        <v>7</v>
      </c>
      <c r="M637" s="10">
        <v>36</v>
      </c>
      <c r="N637" s="19">
        <v>35</v>
      </c>
      <c r="O637" s="23">
        <v>420</v>
      </c>
      <c r="P637" s="17">
        <f t="shared" si="24"/>
        <v>42</v>
      </c>
      <c r="Q637" s="18">
        <f t="shared" si="25"/>
        <v>504</v>
      </c>
    </row>
    <row r="638" spans="2:17" s="1" customFormat="1" ht="15.75" customHeight="1">
      <c r="B638" s="14" t="s">
        <v>159</v>
      </c>
      <c r="C638" s="34"/>
      <c r="D638" s="26" t="s">
        <v>251</v>
      </c>
      <c r="E638" s="21"/>
      <c r="F638" s="34" t="s">
        <v>90</v>
      </c>
      <c r="G638" s="9" t="s">
        <v>114</v>
      </c>
      <c r="H638" s="11">
        <v>1988</v>
      </c>
      <c r="I638" s="11" t="s">
        <v>5</v>
      </c>
      <c r="J638" s="12" t="s">
        <v>33</v>
      </c>
      <c r="K638" s="16" t="s">
        <v>6</v>
      </c>
      <c r="L638" s="16" t="s">
        <v>24</v>
      </c>
      <c r="M638" s="10">
        <v>12</v>
      </c>
      <c r="N638" s="19">
        <v>35</v>
      </c>
      <c r="O638" s="23">
        <v>420</v>
      </c>
      <c r="P638" s="17">
        <f t="shared" si="24"/>
        <v>42</v>
      </c>
      <c r="Q638" s="18">
        <f t="shared" si="25"/>
        <v>504</v>
      </c>
    </row>
    <row r="639" spans="2:17" s="1" customFormat="1" ht="15.75" customHeight="1">
      <c r="B639" s="14" t="s">
        <v>159</v>
      </c>
      <c r="C639" s="34"/>
      <c r="D639" s="26" t="s">
        <v>251</v>
      </c>
      <c r="E639" s="21"/>
      <c r="F639" s="34" t="s">
        <v>90</v>
      </c>
      <c r="G639" s="9" t="s">
        <v>114</v>
      </c>
      <c r="H639" s="11">
        <v>1989</v>
      </c>
      <c r="I639" s="11" t="s">
        <v>5</v>
      </c>
      <c r="J639" s="12" t="s">
        <v>33</v>
      </c>
      <c r="K639" s="16" t="s">
        <v>6</v>
      </c>
      <c r="L639" s="16" t="s">
        <v>24</v>
      </c>
      <c r="M639" s="10">
        <v>24</v>
      </c>
      <c r="N639" s="19">
        <v>35</v>
      </c>
      <c r="O639" s="23">
        <v>420</v>
      </c>
      <c r="P639" s="17">
        <f t="shared" si="24"/>
        <v>42</v>
      </c>
      <c r="Q639" s="18">
        <f t="shared" si="25"/>
        <v>504</v>
      </c>
    </row>
    <row r="640" spans="2:17" s="1" customFormat="1" ht="15.75" customHeight="1">
      <c r="B640" s="14" t="s">
        <v>159</v>
      </c>
      <c r="C640" s="34"/>
      <c r="D640" s="26" t="s">
        <v>251</v>
      </c>
      <c r="E640" s="21"/>
      <c r="F640" s="34" t="s">
        <v>90</v>
      </c>
      <c r="G640" s="9" t="s">
        <v>114</v>
      </c>
      <c r="H640" s="11">
        <v>1990</v>
      </c>
      <c r="I640" s="11" t="s">
        <v>5</v>
      </c>
      <c r="J640" s="12" t="s">
        <v>33</v>
      </c>
      <c r="K640" s="16" t="s">
        <v>6</v>
      </c>
      <c r="L640" s="16" t="s">
        <v>7</v>
      </c>
      <c r="M640" s="10">
        <v>12</v>
      </c>
      <c r="N640" s="19">
        <v>35</v>
      </c>
      <c r="O640" s="23">
        <v>420</v>
      </c>
      <c r="P640" s="17">
        <f t="shared" si="24"/>
        <v>42</v>
      </c>
      <c r="Q640" s="18">
        <f t="shared" si="25"/>
        <v>504</v>
      </c>
    </row>
    <row r="641" spans="2:17" s="1" customFormat="1" ht="15.75" customHeight="1">
      <c r="B641" s="14" t="s">
        <v>159</v>
      </c>
      <c r="C641" s="34"/>
      <c r="D641" s="26" t="s">
        <v>251</v>
      </c>
      <c r="E641" s="21"/>
      <c r="F641" s="34" t="s">
        <v>90</v>
      </c>
      <c r="G641" s="9" t="s">
        <v>114</v>
      </c>
      <c r="H641" s="11">
        <v>1991</v>
      </c>
      <c r="I641" s="11" t="s">
        <v>5</v>
      </c>
      <c r="J641" s="12" t="s">
        <v>33</v>
      </c>
      <c r="K641" s="16" t="s">
        <v>6</v>
      </c>
      <c r="L641" s="16" t="s">
        <v>7</v>
      </c>
      <c r="M641" s="10">
        <v>24</v>
      </c>
      <c r="N641" s="19">
        <v>25</v>
      </c>
      <c r="O641" s="23">
        <v>300</v>
      </c>
      <c r="P641" s="17">
        <f t="shared" si="24"/>
        <v>30</v>
      </c>
      <c r="Q641" s="18">
        <f t="shared" si="25"/>
        <v>360</v>
      </c>
    </row>
    <row r="642" spans="2:17" s="1" customFormat="1" ht="15.75" customHeight="1">
      <c r="B642" s="14" t="s">
        <v>159</v>
      </c>
      <c r="C642" s="34"/>
      <c r="D642" s="26" t="s">
        <v>251</v>
      </c>
      <c r="E642" s="21"/>
      <c r="F642" s="34" t="s">
        <v>90</v>
      </c>
      <c r="G642" s="9" t="s">
        <v>114</v>
      </c>
      <c r="H642" s="11">
        <v>1992</v>
      </c>
      <c r="I642" s="11" t="s">
        <v>5</v>
      </c>
      <c r="J642" s="12" t="s">
        <v>33</v>
      </c>
      <c r="K642" s="16" t="s">
        <v>6</v>
      </c>
      <c r="L642" s="16" t="s">
        <v>7</v>
      </c>
      <c r="M642" s="10">
        <v>36</v>
      </c>
      <c r="N642" s="19">
        <v>25</v>
      </c>
      <c r="O642" s="23">
        <v>300</v>
      </c>
      <c r="P642" s="17">
        <f t="shared" si="24"/>
        <v>30</v>
      </c>
      <c r="Q642" s="18">
        <f t="shared" si="25"/>
        <v>360</v>
      </c>
    </row>
    <row r="643" spans="2:17" s="1" customFormat="1" ht="15.75" customHeight="1">
      <c r="B643" s="14" t="s">
        <v>159</v>
      </c>
      <c r="C643" s="34"/>
      <c r="D643" s="26" t="s">
        <v>251</v>
      </c>
      <c r="E643" s="21"/>
      <c r="F643" s="34" t="s">
        <v>90</v>
      </c>
      <c r="G643" s="9" t="s">
        <v>114</v>
      </c>
      <c r="H643" s="11">
        <v>1993</v>
      </c>
      <c r="I643" s="11" t="s">
        <v>5</v>
      </c>
      <c r="J643" s="12" t="s">
        <v>33</v>
      </c>
      <c r="K643" s="16" t="s">
        <v>6</v>
      </c>
      <c r="L643" s="16" t="s">
        <v>7</v>
      </c>
      <c r="M643" s="10">
        <v>12</v>
      </c>
      <c r="N643" s="19">
        <v>25</v>
      </c>
      <c r="O643" s="23">
        <v>300</v>
      </c>
      <c r="P643" s="17">
        <f t="shared" si="24"/>
        <v>30</v>
      </c>
      <c r="Q643" s="18">
        <f t="shared" si="25"/>
        <v>360</v>
      </c>
    </row>
    <row r="644" spans="2:17" s="1" customFormat="1" ht="15.75" customHeight="1">
      <c r="B644" s="14" t="s">
        <v>159</v>
      </c>
      <c r="C644" s="34"/>
      <c r="D644" s="26" t="s">
        <v>251</v>
      </c>
      <c r="E644" s="21"/>
      <c r="F644" s="34" t="s">
        <v>90</v>
      </c>
      <c r="G644" s="9" t="s">
        <v>114</v>
      </c>
      <c r="H644" s="11">
        <v>1994</v>
      </c>
      <c r="I644" s="11" t="s">
        <v>5</v>
      </c>
      <c r="J644" s="12" t="s">
        <v>33</v>
      </c>
      <c r="K644" s="16" t="s">
        <v>6</v>
      </c>
      <c r="L644" s="16" t="s">
        <v>7</v>
      </c>
      <c r="M644" s="10">
        <v>24</v>
      </c>
      <c r="N644" s="19">
        <v>25</v>
      </c>
      <c r="O644" s="23">
        <v>300</v>
      </c>
      <c r="P644" s="17">
        <f t="shared" si="24"/>
        <v>30</v>
      </c>
      <c r="Q644" s="18">
        <f t="shared" si="25"/>
        <v>360</v>
      </c>
    </row>
    <row r="645" spans="2:17" s="1" customFormat="1" ht="15.75" customHeight="1">
      <c r="B645" s="14" t="s">
        <v>159</v>
      </c>
      <c r="C645" s="34"/>
      <c r="D645" s="26" t="s">
        <v>251</v>
      </c>
      <c r="E645" s="21"/>
      <c r="F645" s="34" t="s">
        <v>90</v>
      </c>
      <c r="G645" s="9" t="s">
        <v>114</v>
      </c>
      <c r="H645" s="11">
        <v>1995</v>
      </c>
      <c r="I645" s="11" t="s">
        <v>5</v>
      </c>
      <c r="J645" s="12" t="s">
        <v>33</v>
      </c>
      <c r="K645" s="16" t="s">
        <v>6</v>
      </c>
      <c r="L645" s="16" t="s">
        <v>7</v>
      </c>
      <c r="M645" s="10">
        <v>24</v>
      </c>
      <c r="N645" s="19">
        <v>35</v>
      </c>
      <c r="O645" s="23">
        <v>420</v>
      </c>
      <c r="P645" s="17">
        <f t="shared" si="24"/>
        <v>42</v>
      </c>
      <c r="Q645" s="18">
        <f t="shared" si="25"/>
        <v>504</v>
      </c>
    </row>
    <row r="646" spans="2:17" s="1" customFormat="1" ht="15.75" customHeight="1">
      <c r="B646" s="14" t="s">
        <v>159</v>
      </c>
      <c r="C646" s="34"/>
      <c r="D646" s="26" t="s">
        <v>251</v>
      </c>
      <c r="E646" s="21"/>
      <c r="F646" s="34" t="s">
        <v>90</v>
      </c>
      <c r="G646" s="9" t="s">
        <v>114</v>
      </c>
      <c r="H646" s="11">
        <v>1996</v>
      </c>
      <c r="I646" s="11" t="s">
        <v>5</v>
      </c>
      <c r="J646" s="12" t="s">
        <v>33</v>
      </c>
      <c r="K646" s="16" t="s">
        <v>6</v>
      </c>
      <c r="L646" s="16" t="s">
        <v>7</v>
      </c>
      <c r="M646" s="10">
        <v>12</v>
      </c>
      <c r="N646" s="19">
        <v>35</v>
      </c>
      <c r="O646" s="23">
        <v>420</v>
      </c>
      <c r="P646" s="17">
        <f t="shared" ref="P646:P709" si="26">N646*1.2</f>
        <v>42</v>
      </c>
      <c r="Q646" s="18">
        <f t="shared" ref="Q646:Q709" si="27">O646*1.2</f>
        <v>504</v>
      </c>
    </row>
    <row r="647" spans="2:17" s="1" customFormat="1" ht="15.75" customHeight="1">
      <c r="B647" s="14" t="s">
        <v>159</v>
      </c>
      <c r="C647" s="34"/>
      <c r="D647" s="26" t="s">
        <v>251</v>
      </c>
      <c r="E647" s="21"/>
      <c r="F647" s="34" t="s">
        <v>90</v>
      </c>
      <c r="G647" s="9" t="s">
        <v>114</v>
      </c>
      <c r="H647" s="11">
        <v>1997</v>
      </c>
      <c r="I647" s="11" t="s">
        <v>5</v>
      </c>
      <c r="J647" s="12" t="s">
        <v>33</v>
      </c>
      <c r="K647" s="16" t="s">
        <v>6</v>
      </c>
      <c r="L647" s="16" t="s">
        <v>7</v>
      </c>
      <c r="M647" s="10">
        <v>24</v>
      </c>
      <c r="N647" s="19">
        <v>25</v>
      </c>
      <c r="O647" s="23">
        <v>300</v>
      </c>
      <c r="P647" s="17">
        <f t="shared" si="26"/>
        <v>30</v>
      </c>
      <c r="Q647" s="18">
        <f t="shared" si="27"/>
        <v>360</v>
      </c>
    </row>
    <row r="648" spans="2:17" s="1" customFormat="1" ht="15.75" customHeight="1">
      <c r="B648" s="14" t="s">
        <v>159</v>
      </c>
      <c r="C648" s="34"/>
      <c r="D648" s="26" t="s">
        <v>251</v>
      </c>
      <c r="E648" s="21"/>
      <c r="F648" s="34" t="s">
        <v>90</v>
      </c>
      <c r="G648" s="9" t="s">
        <v>114</v>
      </c>
      <c r="H648" s="11">
        <v>1998</v>
      </c>
      <c r="I648" s="11" t="s">
        <v>5</v>
      </c>
      <c r="J648" s="12" t="s">
        <v>33</v>
      </c>
      <c r="K648" s="16" t="s">
        <v>6</v>
      </c>
      <c r="L648" s="16" t="s">
        <v>7</v>
      </c>
      <c r="M648" s="10">
        <v>12</v>
      </c>
      <c r="N648" s="19">
        <v>35</v>
      </c>
      <c r="O648" s="23">
        <v>420</v>
      </c>
      <c r="P648" s="17">
        <f t="shared" si="26"/>
        <v>42</v>
      </c>
      <c r="Q648" s="18">
        <f t="shared" si="27"/>
        <v>504</v>
      </c>
    </row>
    <row r="649" spans="2:17" s="1" customFormat="1" ht="15.75" customHeight="1">
      <c r="B649" s="14" t="s">
        <v>159</v>
      </c>
      <c r="C649" s="34"/>
      <c r="D649" s="26" t="s">
        <v>251</v>
      </c>
      <c r="E649" s="21"/>
      <c r="F649" s="34" t="s">
        <v>90</v>
      </c>
      <c r="G649" s="9" t="s">
        <v>114</v>
      </c>
      <c r="H649" s="11">
        <v>2002</v>
      </c>
      <c r="I649" s="11" t="s">
        <v>5</v>
      </c>
      <c r="J649" s="12" t="s">
        <v>33</v>
      </c>
      <c r="K649" s="16" t="s">
        <v>6</v>
      </c>
      <c r="L649" s="16" t="s">
        <v>7</v>
      </c>
      <c r="M649" s="10">
        <v>12</v>
      </c>
      <c r="N649" s="19">
        <v>25</v>
      </c>
      <c r="O649" s="23">
        <v>300</v>
      </c>
      <c r="P649" s="17">
        <f t="shared" si="26"/>
        <v>30</v>
      </c>
      <c r="Q649" s="18">
        <f t="shared" si="27"/>
        <v>360</v>
      </c>
    </row>
    <row r="650" spans="2:17" s="1" customFormat="1" ht="15.75" customHeight="1">
      <c r="B650" s="14" t="s">
        <v>256</v>
      </c>
      <c r="C650" s="34"/>
      <c r="D650" s="25"/>
      <c r="E650" s="40"/>
      <c r="F650" s="34" t="s">
        <v>90</v>
      </c>
      <c r="G650" s="9" t="s">
        <v>11</v>
      </c>
      <c r="H650" s="11">
        <v>1998</v>
      </c>
      <c r="I650" s="11" t="s">
        <v>5</v>
      </c>
      <c r="J650" s="12" t="s">
        <v>100</v>
      </c>
      <c r="K650" s="16" t="s">
        <v>6</v>
      </c>
      <c r="L650" s="16" t="s">
        <v>7</v>
      </c>
      <c r="M650" s="10">
        <v>0</v>
      </c>
      <c r="N650" s="19">
        <v>60</v>
      </c>
      <c r="O650" s="23"/>
      <c r="P650" s="17">
        <f t="shared" si="26"/>
        <v>72</v>
      </c>
      <c r="Q650" s="18">
        <f t="shared" si="27"/>
        <v>0</v>
      </c>
    </row>
    <row r="651" spans="2:17" s="1" customFormat="1" ht="15.75" customHeight="1">
      <c r="B651" s="14" t="s">
        <v>256</v>
      </c>
      <c r="C651" s="34"/>
      <c r="D651" s="28"/>
      <c r="E651" s="24"/>
      <c r="F651" s="34" t="s">
        <v>90</v>
      </c>
      <c r="G651" s="9" t="s">
        <v>11</v>
      </c>
      <c r="H651" s="11">
        <v>2002</v>
      </c>
      <c r="I651" s="11" t="s">
        <v>12</v>
      </c>
      <c r="J651" s="12" t="s">
        <v>100</v>
      </c>
      <c r="K651" s="16" t="s">
        <v>6</v>
      </c>
      <c r="L651" s="16" t="s">
        <v>7</v>
      </c>
      <c r="M651" s="10">
        <v>1</v>
      </c>
      <c r="N651" s="19">
        <v>85</v>
      </c>
      <c r="O651" s="23"/>
      <c r="P651" s="17">
        <f t="shared" si="26"/>
        <v>102</v>
      </c>
      <c r="Q651" s="18">
        <f t="shared" si="27"/>
        <v>0</v>
      </c>
    </row>
    <row r="652" spans="2:17" s="1" customFormat="1" ht="15.75" customHeight="1">
      <c r="B652" s="14" t="s">
        <v>166</v>
      </c>
      <c r="C652" s="34"/>
      <c r="D652" s="28" t="s">
        <v>251</v>
      </c>
      <c r="E652" s="24"/>
      <c r="F652" s="34" t="s">
        <v>90</v>
      </c>
      <c r="G652" s="9" t="s">
        <v>11</v>
      </c>
      <c r="H652" s="11">
        <v>1959</v>
      </c>
      <c r="I652" s="11" t="s">
        <v>5</v>
      </c>
      <c r="J652" s="12" t="s">
        <v>100</v>
      </c>
      <c r="K652" s="16" t="s">
        <v>25</v>
      </c>
      <c r="L652" s="16" t="s">
        <v>9</v>
      </c>
      <c r="M652" s="10">
        <v>2</v>
      </c>
      <c r="N652" s="19">
        <v>290</v>
      </c>
      <c r="O652" s="23"/>
      <c r="P652" s="17">
        <f t="shared" si="26"/>
        <v>348</v>
      </c>
      <c r="Q652" s="18">
        <f t="shared" si="27"/>
        <v>0</v>
      </c>
    </row>
    <row r="653" spans="2:17" s="1" customFormat="1" ht="15.75" customHeight="1">
      <c r="B653" s="14" t="s">
        <v>166</v>
      </c>
      <c r="C653" s="34"/>
      <c r="D653" s="26"/>
      <c r="E653" s="21"/>
      <c r="F653" s="34" t="s">
        <v>90</v>
      </c>
      <c r="G653" s="9" t="s">
        <v>11</v>
      </c>
      <c r="H653" s="11">
        <v>1983</v>
      </c>
      <c r="I653" s="11" t="s">
        <v>5</v>
      </c>
      <c r="J653" s="12" t="s">
        <v>100</v>
      </c>
      <c r="K653" s="16" t="s">
        <v>6</v>
      </c>
      <c r="L653" s="16" t="s">
        <v>7</v>
      </c>
      <c r="M653" s="10">
        <v>0</v>
      </c>
      <c r="N653" s="19">
        <v>55</v>
      </c>
      <c r="O653" s="23"/>
      <c r="P653" s="17">
        <f t="shared" si="26"/>
        <v>66</v>
      </c>
      <c r="Q653" s="18">
        <f t="shared" si="27"/>
        <v>0</v>
      </c>
    </row>
    <row r="654" spans="2:17" s="1" customFormat="1" ht="15.75" customHeight="1">
      <c r="B654" s="14" t="s">
        <v>177</v>
      </c>
      <c r="C654" s="34"/>
      <c r="D654" s="26"/>
      <c r="E654" s="21"/>
      <c r="F654" s="34" t="s">
        <v>90</v>
      </c>
      <c r="G654" s="9" t="s">
        <v>11</v>
      </c>
      <c r="H654" s="11">
        <v>1975</v>
      </c>
      <c r="I654" s="11" t="s">
        <v>5</v>
      </c>
      <c r="J654" s="12" t="s">
        <v>100</v>
      </c>
      <c r="K654" s="16" t="s">
        <v>165</v>
      </c>
      <c r="L654" s="16" t="s">
        <v>9</v>
      </c>
      <c r="M654" s="10">
        <v>0</v>
      </c>
      <c r="N654" s="19">
        <v>40</v>
      </c>
      <c r="O654" s="23"/>
      <c r="P654" s="17">
        <f t="shared" si="26"/>
        <v>48</v>
      </c>
      <c r="Q654" s="18">
        <f t="shared" si="27"/>
        <v>0</v>
      </c>
    </row>
    <row r="655" spans="2:17" s="1" customFormat="1" ht="15.75" customHeight="1">
      <c r="B655" s="14" t="s">
        <v>177</v>
      </c>
      <c r="C655" s="34"/>
      <c r="D655" s="26"/>
      <c r="E655" s="21"/>
      <c r="F655" s="34" t="s">
        <v>90</v>
      </c>
      <c r="G655" s="9" t="s">
        <v>11</v>
      </c>
      <c r="H655" s="11">
        <v>1988</v>
      </c>
      <c r="I655" s="11" t="s">
        <v>5</v>
      </c>
      <c r="J655" s="12" t="s">
        <v>100</v>
      </c>
      <c r="K655" s="16" t="s">
        <v>6</v>
      </c>
      <c r="L655" s="16" t="s">
        <v>9</v>
      </c>
      <c r="M655" s="10">
        <v>0</v>
      </c>
      <c r="N655" s="19">
        <v>45</v>
      </c>
      <c r="O655" s="23"/>
      <c r="P655" s="17">
        <f t="shared" si="26"/>
        <v>54</v>
      </c>
      <c r="Q655" s="18">
        <f t="shared" si="27"/>
        <v>0</v>
      </c>
    </row>
    <row r="656" spans="2:17" s="1" customFormat="1" ht="15.75" customHeight="1">
      <c r="B656" s="14" t="s">
        <v>177</v>
      </c>
      <c r="C656" s="34"/>
      <c r="D656" s="25"/>
      <c r="E656" s="40"/>
      <c r="F656" s="34" t="s">
        <v>90</v>
      </c>
      <c r="G656" s="9" t="s">
        <v>11</v>
      </c>
      <c r="H656" s="11">
        <v>1998</v>
      </c>
      <c r="I656" s="11" t="s">
        <v>5</v>
      </c>
      <c r="J656" s="12" t="s">
        <v>100</v>
      </c>
      <c r="K656" s="16" t="s">
        <v>6</v>
      </c>
      <c r="L656" s="16" t="s">
        <v>7</v>
      </c>
      <c r="M656" s="10">
        <v>4</v>
      </c>
      <c r="N656" s="19">
        <v>80</v>
      </c>
      <c r="O656" s="23"/>
      <c r="P656" s="17">
        <f t="shared" si="26"/>
        <v>96</v>
      </c>
      <c r="Q656" s="18">
        <f t="shared" si="27"/>
        <v>0</v>
      </c>
    </row>
    <row r="657" spans="2:17" s="1" customFormat="1" ht="15.75" customHeight="1">
      <c r="B657" s="14" t="s">
        <v>184</v>
      </c>
      <c r="C657" s="34"/>
      <c r="D657" s="26"/>
      <c r="E657" s="21"/>
      <c r="F657" s="34" t="s">
        <v>90</v>
      </c>
      <c r="G657" s="9" t="s">
        <v>11</v>
      </c>
      <c r="H657" s="11">
        <v>1981</v>
      </c>
      <c r="I657" s="11" t="s">
        <v>5</v>
      </c>
      <c r="J657" s="12" t="s">
        <v>100</v>
      </c>
      <c r="K657" s="16" t="s">
        <v>105</v>
      </c>
      <c r="L657" s="16" t="s">
        <v>24</v>
      </c>
      <c r="M657" s="10">
        <v>2</v>
      </c>
      <c r="N657" s="19">
        <v>55</v>
      </c>
      <c r="O657" s="23"/>
      <c r="P657" s="17">
        <f t="shared" si="26"/>
        <v>66</v>
      </c>
      <c r="Q657" s="18">
        <f t="shared" si="27"/>
        <v>0</v>
      </c>
    </row>
    <row r="658" spans="2:17" s="1" customFormat="1" ht="15.75" customHeight="1">
      <c r="B658" s="14" t="s">
        <v>184</v>
      </c>
      <c r="C658" s="34"/>
      <c r="D658" s="26"/>
      <c r="E658" s="40" t="s">
        <v>254</v>
      </c>
      <c r="F658" s="34" t="s">
        <v>90</v>
      </c>
      <c r="G658" s="9" t="s">
        <v>11</v>
      </c>
      <c r="H658" s="11">
        <v>1986</v>
      </c>
      <c r="I658" s="11" t="s">
        <v>5</v>
      </c>
      <c r="J658" s="12" t="s">
        <v>100</v>
      </c>
      <c r="K658" s="16" t="s">
        <v>25</v>
      </c>
      <c r="L658" s="16" t="s">
        <v>7</v>
      </c>
      <c r="M658" s="10">
        <v>0</v>
      </c>
      <c r="N658" s="19">
        <v>50</v>
      </c>
      <c r="O658" s="23"/>
      <c r="P658" s="17">
        <f t="shared" si="26"/>
        <v>60</v>
      </c>
      <c r="Q658" s="18">
        <f t="shared" si="27"/>
        <v>0</v>
      </c>
    </row>
    <row r="659" spans="2:17" s="1" customFormat="1" ht="15.75" customHeight="1">
      <c r="B659" s="14" t="s">
        <v>184</v>
      </c>
      <c r="C659" s="34"/>
      <c r="D659" s="26"/>
      <c r="E659" s="21"/>
      <c r="F659" s="34" t="s">
        <v>90</v>
      </c>
      <c r="G659" s="9" t="s">
        <v>11</v>
      </c>
      <c r="H659" s="11">
        <v>2003</v>
      </c>
      <c r="I659" s="11" t="s">
        <v>5</v>
      </c>
      <c r="J659" s="12" t="s">
        <v>100</v>
      </c>
      <c r="K659" s="16" t="s">
        <v>6</v>
      </c>
      <c r="L659" s="16" t="s">
        <v>7</v>
      </c>
      <c r="M659" s="10">
        <v>1</v>
      </c>
      <c r="N659" s="19">
        <v>35</v>
      </c>
      <c r="O659" s="23"/>
      <c r="P659" s="17">
        <f t="shared" si="26"/>
        <v>42</v>
      </c>
      <c r="Q659" s="18">
        <f t="shared" si="27"/>
        <v>0</v>
      </c>
    </row>
    <row r="660" spans="2:17" s="1" customFormat="1" ht="15.75" customHeight="1">
      <c r="B660" s="14" t="s">
        <v>184</v>
      </c>
      <c r="C660" s="34"/>
      <c r="D660" s="26"/>
      <c r="E660" s="21"/>
      <c r="F660" s="34" t="s">
        <v>90</v>
      </c>
      <c r="G660" s="9" t="s">
        <v>11</v>
      </c>
      <c r="H660" s="11">
        <v>2009</v>
      </c>
      <c r="I660" s="11" t="s">
        <v>5</v>
      </c>
      <c r="J660" s="12" t="s">
        <v>100</v>
      </c>
      <c r="K660" s="16" t="s">
        <v>6</v>
      </c>
      <c r="L660" s="16" t="s">
        <v>7</v>
      </c>
      <c r="M660" s="10">
        <v>5</v>
      </c>
      <c r="N660" s="19">
        <v>35</v>
      </c>
      <c r="O660" s="23"/>
      <c r="P660" s="17">
        <f t="shared" si="26"/>
        <v>42</v>
      </c>
      <c r="Q660" s="18">
        <f t="shared" si="27"/>
        <v>0</v>
      </c>
    </row>
    <row r="661" spans="2:17" s="1" customFormat="1" ht="15.75" customHeight="1">
      <c r="B661" s="14" t="s">
        <v>121</v>
      </c>
      <c r="C661" s="34" t="s">
        <v>581</v>
      </c>
      <c r="D661" s="26"/>
      <c r="E661" s="21"/>
      <c r="F661" s="34" t="s">
        <v>90</v>
      </c>
      <c r="G661" s="9" t="s">
        <v>11</v>
      </c>
      <c r="H661" s="11">
        <v>1990</v>
      </c>
      <c r="I661" s="11" t="s">
        <v>5</v>
      </c>
      <c r="J661" s="12" t="s">
        <v>100</v>
      </c>
      <c r="K661" s="16" t="s">
        <v>6</v>
      </c>
      <c r="L661" s="16" t="s">
        <v>7</v>
      </c>
      <c r="M661" s="10">
        <v>1</v>
      </c>
      <c r="N661" s="19">
        <v>50</v>
      </c>
      <c r="O661" s="23"/>
      <c r="P661" s="17">
        <f t="shared" si="26"/>
        <v>60</v>
      </c>
      <c r="Q661" s="18">
        <f t="shared" si="27"/>
        <v>0</v>
      </c>
    </row>
    <row r="662" spans="2:17" s="1" customFormat="1" ht="15.75" customHeight="1">
      <c r="B662" s="14" t="s">
        <v>121</v>
      </c>
      <c r="C662" s="34"/>
      <c r="D662" s="26"/>
      <c r="E662" s="21"/>
      <c r="F662" s="34" t="s">
        <v>90</v>
      </c>
      <c r="G662" s="9" t="s">
        <v>11</v>
      </c>
      <c r="H662" s="11">
        <v>1947</v>
      </c>
      <c r="I662" s="11" t="s">
        <v>5</v>
      </c>
      <c r="J662" s="12" t="s">
        <v>100</v>
      </c>
      <c r="K662" s="16" t="s">
        <v>8</v>
      </c>
      <c r="L662" s="16" t="s">
        <v>9</v>
      </c>
      <c r="M662" s="10">
        <v>0</v>
      </c>
      <c r="N662" s="19">
        <v>650</v>
      </c>
      <c r="O662" s="23"/>
      <c r="P662" s="17">
        <f t="shared" si="26"/>
        <v>780</v>
      </c>
      <c r="Q662" s="18">
        <f t="shared" si="27"/>
        <v>0</v>
      </c>
    </row>
    <row r="663" spans="2:17" s="1" customFormat="1" ht="15.75" customHeight="1">
      <c r="B663" s="14" t="s">
        <v>121</v>
      </c>
      <c r="C663" s="34"/>
      <c r="D663" s="26"/>
      <c r="E663" s="21"/>
      <c r="F663" s="34" t="s">
        <v>90</v>
      </c>
      <c r="G663" s="9" t="s">
        <v>11</v>
      </c>
      <c r="H663" s="11">
        <v>1978</v>
      </c>
      <c r="I663" s="11" t="s">
        <v>5</v>
      </c>
      <c r="J663" s="12" t="s">
        <v>100</v>
      </c>
      <c r="K663" s="16" t="s">
        <v>105</v>
      </c>
      <c r="L663" s="16" t="s">
        <v>31</v>
      </c>
      <c r="M663" s="10">
        <v>0</v>
      </c>
      <c r="N663" s="19">
        <v>25</v>
      </c>
      <c r="O663" s="23"/>
      <c r="P663" s="17">
        <f t="shared" si="26"/>
        <v>30</v>
      </c>
      <c r="Q663" s="18">
        <f t="shared" si="27"/>
        <v>0</v>
      </c>
    </row>
    <row r="664" spans="2:17" s="1" customFormat="1" ht="15.75" customHeight="1">
      <c r="B664" s="14" t="s">
        <v>199</v>
      </c>
      <c r="C664" s="34"/>
      <c r="D664" s="26"/>
      <c r="E664" s="21"/>
      <c r="F664" s="34" t="s">
        <v>90</v>
      </c>
      <c r="G664" s="9" t="s">
        <v>11</v>
      </c>
      <c r="H664" s="11">
        <v>1981</v>
      </c>
      <c r="I664" s="11" t="s">
        <v>5</v>
      </c>
      <c r="J664" s="12" t="s">
        <v>100</v>
      </c>
      <c r="K664" s="16" t="s">
        <v>165</v>
      </c>
      <c r="L664" s="16" t="s">
        <v>9</v>
      </c>
      <c r="M664" s="10">
        <v>0</v>
      </c>
      <c r="N664" s="19">
        <v>45</v>
      </c>
      <c r="O664" s="23"/>
      <c r="P664" s="17">
        <f t="shared" si="26"/>
        <v>54</v>
      </c>
      <c r="Q664" s="18">
        <f t="shared" si="27"/>
        <v>0</v>
      </c>
    </row>
    <row r="665" spans="2:17" s="1" customFormat="1" ht="15.75" customHeight="1">
      <c r="B665" s="14" t="s">
        <v>199</v>
      </c>
      <c r="C665" s="34"/>
      <c r="D665" s="26"/>
      <c r="E665" s="21"/>
      <c r="F665" s="34" t="s">
        <v>90</v>
      </c>
      <c r="G665" s="9" t="s">
        <v>11</v>
      </c>
      <c r="H665" s="11">
        <v>1985</v>
      </c>
      <c r="I665" s="11" t="s">
        <v>5</v>
      </c>
      <c r="J665" s="12" t="s">
        <v>100</v>
      </c>
      <c r="K665" s="16" t="s">
        <v>165</v>
      </c>
      <c r="L665" s="16" t="s">
        <v>9</v>
      </c>
      <c r="M665" s="10">
        <v>0</v>
      </c>
      <c r="N665" s="19">
        <v>45</v>
      </c>
      <c r="O665" s="23"/>
      <c r="P665" s="17">
        <f t="shared" si="26"/>
        <v>54</v>
      </c>
      <c r="Q665" s="18">
        <f t="shared" si="27"/>
        <v>0</v>
      </c>
    </row>
    <row r="666" spans="2:17" s="1" customFormat="1" ht="15.75" customHeight="1">
      <c r="B666" s="14" t="s">
        <v>199</v>
      </c>
      <c r="C666" s="34"/>
      <c r="D666" s="26"/>
      <c r="E666" s="21"/>
      <c r="F666" s="34" t="s">
        <v>90</v>
      </c>
      <c r="G666" s="9" t="s">
        <v>11</v>
      </c>
      <c r="H666" s="11">
        <v>1988</v>
      </c>
      <c r="I666" s="11" t="s">
        <v>5</v>
      </c>
      <c r="J666" s="12" t="s">
        <v>100</v>
      </c>
      <c r="K666" s="16" t="s">
        <v>6</v>
      </c>
      <c r="L666" s="16" t="s">
        <v>7</v>
      </c>
      <c r="M666" s="10">
        <v>1</v>
      </c>
      <c r="N666" s="19">
        <v>58</v>
      </c>
      <c r="O666" s="23"/>
      <c r="P666" s="17">
        <f t="shared" si="26"/>
        <v>69.599999999999994</v>
      </c>
      <c r="Q666" s="18">
        <f t="shared" si="27"/>
        <v>0</v>
      </c>
    </row>
    <row r="667" spans="2:17" s="1" customFormat="1" ht="15.75" customHeight="1">
      <c r="B667" s="14" t="s">
        <v>199</v>
      </c>
      <c r="C667" s="34"/>
      <c r="D667" s="26"/>
      <c r="E667" s="21"/>
      <c r="F667" s="34" t="s">
        <v>90</v>
      </c>
      <c r="G667" s="9" t="s">
        <v>11</v>
      </c>
      <c r="H667" s="11">
        <v>1995</v>
      </c>
      <c r="I667" s="11" t="s">
        <v>5</v>
      </c>
      <c r="J667" s="12" t="s">
        <v>100</v>
      </c>
      <c r="K667" s="16" t="s">
        <v>6</v>
      </c>
      <c r="L667" s="16" t="s">
        <v>7</v>
      </c>
      <c r="M667" s="10">
        <v>1</v>
      </c>
      <c r="N667" s="19">
        <v>64</v>
      </c>
      <c r="O667" s="23"/>
      <c r="P667" s="17">
        <f t="shared" si="26"/>
        <v>76.8</v>
      </c>
      <c r="Q667" s="18">
        <f t="shared" si="27"/>
        <v>0</v>
      </c>
    </row>
    <row r="668" spans="2:17" s="1" customFormat="1" ht="15.75" customHeight="1">
      <c r="B668" s="14" t="s">
        <v>200</v>
      </c>
      <c r="C668" s="34"/>
      <c r="D668" s="26"/>
      <c r="E668" s="21"/>
      <c r="F668" s="34" t="s">
        <v>90</v>
      </c>
      <c r="G668" s="9" t="s">
        <v>11</v>
      </c>
      <c r="H668" s="11">
        <v>1975</v>
      </c>
      <c r="I668" s="11" t="s">
        <v>5</v>
      </c>
      <c r="J668" s="12" t="s">
        <v>100</v>
      </c>
      <c r="K668" s="16" t="s">
        <v>43</v>
      </c>
      <c r="L668" s="16" t="s">
        <v>9</v>
      </c>
      <c r="M668" s="10">
        <v>0</v>
      </c>
      <c r="N668" s="19">
        <v>55</v>
      </c>
      <c r="O668" s="23"/>
      <c r="P668" s="17">
        <f t="shared" si="26"/>
        <v>66</v>
      </c>
      <c r="Q668" s="18">
        <f t="shared" si="27"/>
        <v>0</v>
      </c>
    </row>
    <row r="669" spans="2:17" s="1" customFormat="1" ht="15.75" customHeight="1">
      <c r="B669" s="14" t="s">
        <v>200</v>
      </c>
      <c r="C669" s="34"/>
      <c r="D669" s="25"/>
      <c r="E669" s="20"/>
      <c r="F669" s="34" t="s">
        <v>90</v>
      </c>
      <c r="G669" s="9" t="s">
        <v>11</v>
      </c>
      <c r="H669" s="11">
        <v>1989</v>
      </c>
      <c r="I669" s="11" t="s">
        <v>5</v>
      </c>
      <c r="J669" s="12" t="s">
        <v>33</v>
      </c>
      <c r="K669" s="16" t="s">
        <v>6</v>
      </c>
      <c r="L669" s="16" t="s">
        <v>7</v>
      </c>
      <c r="M669" s="10">
        <v>0</v>
      </c>
      <c r="N669" s="19">
        <v>120</v>
      </c>
      <c r="O669" s="23">
        <v>1440</v>
      </c>
      <c r="P669" s="17">
        <f t="shared" si="26"/>
        <v>144</v>
      </c>
      <c r="Q669" s="18">
        <f t="shared" si="27"/>
        <v>1728</v>
      </c>
    </row>
    <row r="670" spans="2:17" s="1" customFormat="1" ht="15.75" customHeight="1">
      <c r="B670" s="14" t="s">
        <v>200</v>
      </c>
      <c r="C670" s="34"/>
      <c r="D670" s="25"/>
      <c r="E670" s="20"/>
      <c r="F670" s="34" t="s">
        <v>90</v>
      </c>
      <c r="G670" s="9" t="s">
        <v>11</v>
      </c>
      <c r="H670" s="11">
        <v>2016</v>
      </c>
      <c r="I670" s="11" t="s">
        <v>5</v>
      </c>
      <c r="J670" s="12" t="s">
        <v>100</v>
      </c>
      <c r="K670" s="16" t="s">
        <v>6</v>
      </c>
      <c r="L670" s="16" t="s">
        <v>7</v>
      </c>
      <c r="M670" s="10">
        <v>0</v>
      </c>
      <c r="N670" s="19">
        <v>65</v>
      </c>
      <c r="O670" s="23"/>
      <c r="P670" s="17">
        <f t="shared" si="26"/>
        <v>78</v>
      </c>
      <c r="Q670" s="18">
        <f t="shared" si="27"/>
        <v>0</v>
      </c>
    </row>
    <row r="671" spans="2:17" s="1" customFormat="1" ht="15.75" customHeight="1">
      <c r="B671" s="14" t="s">
        <v>546</v>
      </c>
      <c r="C671" s="34"/>
      <c r="D671" s="26"/>
      <c r="E671" s="21"/>
      <c r="F671" s="34" t="s">
        <v>90</v>
      </c>
      <c r="G671" s="9" t="s">
        <v>11</v>
      </c>
      <c r="H671" s="11">
        <v>1987</v>
      </c>
      <c r="I671" s="11" t="s">
        <v>5</v>
      </c>
      <c r="J671" s="12" t="s">
        <v>100</v>
      </c>
      <c r="K671" s="16" t="s">
        <v>6</v>
      </c>
      <c r="L671" s="16" t="s">
        <v>7</v>
      </c>
      <c r="M671" s="10">
        <v>1</v>
      </c>
      <c r="N671" s="19">
        <v>25</v>
      </c>
      <c r="O671" s="23"/>
      <c r="P671" s="17">
        <f t="shared" si="26"/>
        <v>30</v>
      </c>
      <c r="Q671" s="18">
        <f t="shared" si="27"/>
        <v>0</v>
      </c>
    </row>
    <row r="672" spans="2:17" s="1" customFormat="1" ht="15.75" customHeight="1">
      <c r="B672" s="14" t="s">
        <v>547</v>
      </c>
      <c r="C672" s="34"/>
      <c r="D672" s="26"/>
      <c r="E672" s="21"/>
      <c r="F672" s="34" t="s">
        <v>90</v>
      </c>
      <c r="G672" s="9" t="s">
        <v>11</v>
      </c>
      <c r="H672" s="11">
        <v>1985</v>
      </c>
      <c r="I672" s="11" t="s">
        <v>5</v>
      </c>
      <c r="J672" s="12" t="s">
        <v>33</v>
      </c>
      <c r="K672" s="16" t="s">
        <v>25</v>
      </c>
      <c r="L672" s="16" t="s">
        <v>7</v>
      </c>
      <c r="M672" s="10">
        <v>0</v>
      </c>
      <c r="N672" s="19">
        <v>45</v>
      </c>
      <c r="O672" s="23"/>
      <c r="P672" s="17">
        <f t="shared" si="26"/>
        <v>54</v>
      </c>
      <c r="Q672" s="18">
        <f t="shared" si="27"/>
        <v>0</v>
      </c>
    </row>
    <row r="673" spans="2:17" s="1" customFormat="1" ht="15.75" customHeight="1">
      <c r="B673" s="14" t="s">
        <v>53</v>
      </c>
      <c r="C673" s="34"/>
      <c r="D673" s="26"/>
      <c r="E673" s="21"/>
      <c r="F673" s="34" t="s">
        <v>90</v>
      </c>
      <c r="G673" s="9" t="s">
        <v>11</v>
      </c>
      <c r="H673" s="11">
        <v>1978</v>
      </c>
      <c r="I673" s="11" t="s">
        <v>5</v>
      </c>
      <c r="J673" s="12" t="s">
        <v>100</v>
      </c>
      <c r="K673" s="16" t="s">
        <v>165</v>
      </c>
      <c r="L673" s="16" t="s">
        <v>9</v>
      </c>
      <c r="M673" s="10">
        <v>0</v>
      </c>
      <c r="N673" s="19">
        <v>45</v>
      </c>
      <c r="O673" s="23"/>
      <c r="P673" s="17">
        <f t="shared" si="26"/>
        <v>54</v>
      </c>
      <c r="Q673" s="18">
        <f t="shared" si="27"/>
        <v>0</v>
      </c>
    </row>
    <row r="674" spans="2:17" s="1" customFormat="1" ht="15.75" customHeight="1">
      <c r="B674" s="14" t="s">
        <v>53</v>
      </c>
      <c r="C674" s="34"/>
      <c r="D674" s="26"/>
      <c r="E674" s="21"/>
      <c r="F674" s="34" t="s">
        <v>90</v>
      </c>
      <c r="G674" s="9" t="s">
        <v>11</v>
      </c>
      <c r="H674" s="11">
        <v>1988</v>
      </c>
      <c r="I674" s="11" t="s">
        <v>5</v>
      </c>
      <c r="J674" s="12" t="s">
        <v>100</v>
      </c>
      <c r="K674" s="16" t="s">
        <v>6</v>
      </c>
      <c r="L674" s="16" t="s">
        <v>7</v>
      </c>
      <c r="M674" s="10">
        <v>0</v>
      </c>
      <c r="N674" s="19">
        <v>44</v>
      </c>
      <c r="O674" s="23"/>
      <c r="P674" s="17">
        <f t="shared" si="26"/>
        <v>52.8</v>
      </c>
      <c r="Q674" s="18">
        <f t="shared" si="27"/>
        <v>0</v>
      </c>
    </row>
    <row r="675" spans="2:17" s="1" customFormat="1" ht="15.75" customHeight="1">
      <c r="B675" s="14" t="s">
        <v>53</v>
      </c>
      <c r="C675" s="34"/>
      <c r="D675" s="26" t="s">
        <v>251</v>
      </c>
      <c r="E675" s="21"/>
      <c r="F675" s="34" t="s">
        <v>90</v>
      </c>
      <c r="G675" s="9" t="s">
        <v>11</v>
      </c>
      <c r="H675" s="11">
        <v>1989</v>
      </c>
      <c r="I675" s="11" t="s">
        <v>5</v>
      </c>
      <c r="J675" s="12" t="s">
        <v>100</v>
      </c>
      <c r="K675" s="16" t="s">
        <v>25</v>
      </c>
      <c r="L675" s="16" t="s">
        <v>24</v>
      </c>
      <c r="M675" s="10">
        <v>1</v>
      </c>
      <c r="N675" s="19">
        <v>50</v>
      </c>
      <c r="O675" s="23"/>
      <c r="P675" s="17">
        <f t="shared" si="26"/>
        <v>60</v>
      </c>
      <c r="Q675" s="18">
        <f t="shared" si="27"/>
        <v>0</v>
      </c>
    </row>
    <row r="676" spans="2:17" s="1" customFormat="1" ht="15.75" customHeight="1">
      <c r="B676" s="14" t="s">
        <v>53</v>
      </c>
      <c r="C676" s="34"/>
      <c r="D676" s="26"/>
      <c r="E676" s="21"/>
      <c r="F676" s="34" t="s">
        <v>90</v>
      </c>
      <c r="G676" s="9" t="s">
        <v>11</v>
      </c>
      <c r="H676" s="11">
        <v>1995</v>
      </c>
      <c r="I676" s="13" t="s">
        <v>12</v>
      </c>
      <c r="J676" s="12" t="s">
        <v>100</v>
      </c>
      <c r="K676" s="16" t="s">
        <v>6</v>
      </c>
      <c r="L676" s="16" t="s">
        <v>7</v>
      </c>
      <c r="M676" s="10">
        <v>0</v>
      </c>
      <c r="N676" s="19">
        <v>85</v>
      </c>
      <c r="O676" s="23"/>
      <c r="P676" s="17">
        <f t="shared" si="26"/>
        <v>102</v>
      </c>
      <c r="Q676" s="18">
        <f t="shared" si="27"/>
        <v>0</v>
      </c>
    </row>
    <row r="677" spans="2:17" s="1" customFormat="1" ht="15.75" customHeight="1">
      <c r="B677" s="14" t="s">
        <v>548</v>
      </c>
      <c r="C677" s="34"/>
      <c r="D677" s="26"/>
      <c r="E677" s="21"/>
      <c r="F677" s="34" t="s">
        <v>90</v>
      </c>
      <c r="G677" s="9" t="s">
        <v>11</v>
      </c>
      <c r="H677" s="11">
        <v>1985</v>
      </c>
      <c r="I677" s="11" t="s">
        <v>5</v>
      </c>
      <c r="J677" s="12" t="s">
        <v>100</v>
      </c>
      <c r="K677" s="16" t="s">
        <v>6</v>
      </c>
      <c r="L677" s="16" t="s">
        <v>7</v>
      </c>
      <c r="M677" s="10">
        <v>11</v>
      </c>
      <c r="N677" s="19">
        <v>35</v>
      </c>
      <c r="O677" s="23"/>
      <c r="P677" s="17">
        <f t="shared" si="26"/>
        <v>42</v>
      </c>
      <c r="Q677" s="18">
        <f t="shared" si="27"/>
        <v>0</v>
      </c>
    </row>
    <row r="678" spans="2:17" s="1" customFormat="1" ht="15.75" customHeight="1">
      <c r="B678" s="14" t="s">
        <v>582</v>
      </c>
      <c r="C678" s="34"/>
      <c r="D678" s="26"/>
      <c r="E678" s="21"/>
      <c r="F678" s="34" t="s">
        <v>90</v>
      </c>
      <c r="G678" s="9" t="s">
        <v>11</v>
      </c>
      <c r="H678" s="11">
        <v>1989</v>
      </c>
      <c r="I678" s="11" t="s">
        <v>5</v>
      </c>
      <c r="J678" s="12" t="s">
        <v>100</v>
      </c>
      <c r="K678" s="16" t="s">
        <v>6</v>
      </c>
      <c r="L678" s="16" t="s">
        <v>24</v>
      </c>
      <c r="M678" s="10">
        <v>2</v>
      </c>
      <c r="N678" s="19">
        <v>38</v>
      </c>
      <c r="O678" s="23"/>
      <c r="P678" s="17">
        <f t="shared" si="26"/>
        <v>45.6</v>
      </c>
      <c r="Q678" s="18">
        <f t="shared" si="27"/>
        <v>0</v>
      </c>
    </row>
    <row r="679" spans="2:17" s="1" customFormat="1" ht="15.75" customHeight="1">
      <c r="B679" s="14" t="s">
        <v>58</v>
      </c>
      <c r="C679" s="34" t="s">
        <v>411</v>
      </c>
      <c r="D679" s="26"/>
      <c r="E679" s="40" t="s">
        <v>254</v>
      </c>
      <c r="F679" s="34" t="s">
        <v>90</v>
      </c>
      <c r="G679" s="9" t="s">
        <v>11</v>
      </c>
      <c r="H679" s="11">
        <v>1955</v>
      </c>
      <c r="I679" s="11" t="s">
        <v>5</v>
      </c>
      <c r="J679" s="12" t="s">
        <v>100</v>
      </c>
      <c r="K679" s="16" t="s">
        <v>6</v>
      </c>
      <c r="L679" s="16" t="s">
        <v>26</v>
      </c>
      <c r="M679" s="10">
        <v>1</v>
      </c>
      <c r="N679" s="19">
        <v>250</v>
      </c>
      <c r="O679" s="23"/>
      <c r="P679" s="17">
        <f t="shared" si="26"/>
        <v>300</v>
      </c>
      <c r="Q679" s="18">
        <f t="shared" si="27"/>
        <v>0</v>
      </c>
    </row>
    <row r="680" spans="2:17" s="1" customFormat="1" ht="15.75" customHeight="1">
      <c r="B680" s="14" t="s">
        <v>58</v>
      </c>
      <c r="C680" s="34" t="s">
        <v>411</v>
      </c>
      <c r="D680" s="26"/>
      <c r="E680" s="21"/>
      <c r="F680" s="34" t="s">
        <v>90</v>
      </c>
      <c r="G680" s="9" t="s">
        <v>11</v>
      </c>
      <c r="H680" s="11">
        <v>1961</v>
      </c>
      <c r="I680" s="11" t="s">
        <v>5</v>
      </c>
      <c r="J680" s="12" t="s">
        <v>100</v>
      </c>
      <c r="K680" s="16" t="s">
        <v>25</v>
      </c>
      <c r="L680" s="16" t="s">
        <v>7</v>
      </c>
      <c r="M680" s="10">
        <v>2</v>
      </c>
      <c r="N680" s="19">
        <v>320</v>
      </c>
      <c r="O680" s="23"/>
      <c r="P680" s="17">
        <f t="shared" si="26"/>
        <v>384</v>
      </c>
      <c r="Q680" s="18">
        <f t="shared" si="27"/>
        <v>0</v>
      </c>
    </row>
    <row r="681" spans="2:17" s="1" customFormat="1" ht="15.75" customHeight="1">
      <c r="B681" s="14" t="s">
        <v>58</v>
      </c>
      <c r="C681" s="34" t="s">
        <v>411</v>
      </c>
      <c r="D681" s="28"/>
      <c r="E681" s="24"/>
      <c r="F681" s="34" t="s">
        <v>90</v>
      </c>
      <c r="G681" s="9" t="s">
        <v>11</v>
      </c>
      <c r="H681" s="11">
        <v>1992</v>
      </c>
      <c r="I681" s="11" t="s">
        <v>5</v>
      </c>
      <c r="J681" s="12" t="s">
        <v>100</v>
      </c>
      <c r="K681" s="16" t="s">
        <v>6</v>
      </c>
      <c r="L681" s="16" t="s">
        <v>7</v>
      </c>
      <c r="M681" s="10">
        <v>0</v>
      </c>
      <c r="N681" s="19">
        <v>150</v>
      </c>
      <c r="O681" s="23"/>
      <c r="P681" s="17">
        <f t="shared" si="26"/>
        <v>180</v>
      </c>
      <c r="Q681" s="18">
        <f t="shared" si="27"/>
        <v>0</v>
      </c>
    </row>
    <row r="682" spans="2:17" s="1" customFormat="1" ht="15.75" customHeight="1">
      <c r="B682" s="14" t="s">
        <v>58</v>
      </c>
      <c r="C682" s="34" t="s">
        <v>411</v>
      </c>
      <c r="D682" s="26"/>
      <c r="E682" s="21"/>
      <c r="F682" s="34" t="s">
        <v>90</v>
      </c>
      <c r="G682" s="9" t="s">
        <v>11</v>
      </c>
      <c r="H682" s="11">
        <v>1995</v>
      </c>
      <c r="I682" s="11" t="s">
        <v>5</v>
      </c>
      <c r="J682" s="12" t="s">
        <v>100</v>
      </c>
      <c r="K682" s="16" t="s">
        <v>25</v>
      </c>
      <c r="L682" s="16" t="s">
        <v>7</v>
      </c>
      <c r="M682" s="10">
        <v>0</v>
      </c>
      <c r="N682" s="19">
        <v>145</v>
      </c>
      <c r="O682" s="23"/>
      <c r="P682" s="17">
        <f t="shared" si="26"/>
        <v>174</v>
      </c>
      <c r="Q682" s="18">
        <f t="shared" si="27"/>
        <v>0</v>
      </c>
    </row>
    <row r="683" spans="2:17" s="1" customFormat="1" ht="15.75" customHeight="1">
      <c r="B683" s="14" t="s">
        <v>58</v>
      </c>
      <c r="C683" s="34" t="s">
        <v>411</v>
      </c>
      <c r="D683" s="26"/>
      <c r="E683" s="21"/>
      <c r="F683" s="34" t="s">
        <v>90</v>
      </c>
      <c r="G683" s="9" t="s">
        <v>11</v>
      </c>
      <c r="H683" s="11">
        <v>1998</v>
      </c>
      <c r="I683" s="11" t="s">
        <v>5</v>
      </c>
      <c r="J683" s="12" t="s">
        <v>100</v>
      </c>
      <c r="K683" s="16" t="s">
        <v>25</v>
      </c>
      <c r="L683" s="16" t="s">
        <v>7</v>
      </c>
      <c r="M683" s="10">
        <v>0</v>
      </c>
      <c r="N683" s="19">
        <v>145</v>
      </c>
      <c r="O683" s="23"/>
      <c r="P683" s="17">
        <f t="shared" si="26"/>
        <v>174</v>
      </c>
      <c r="Q683" s="18">
        <f t="shared" si="27"/>
        <v>0</v>
      </c>
    </row>
    <row r="684" spans="2:17" s="1" customFormat="1" ht="15.75" customHeight="1">
      <c r="B684" s="14" t="s">
        <v>58</v>
      </c>
      <c r="C684" s="34" t="s">
        <v>411</v>
      </c>
      <c r="D684" s="26"/>
      <c r="E684" s="21"/>
      <c r="F684" s="34" t="s">
        <v>90</v>
      </c>
      <c r="G684" s="9" t="s">
        <v>11</v>
      </c>
      <c r="H684" s="11">
        <v>2000</v>
      </c>
      <c r="I684" s="11" t="s">
        <v>5</v>
      </c>
      <c r="J684" s="12" t="s">
        <v>100</v>
      </c>
      <c r="K684" s="16" t="s">
        <v>25</v>
      </c>
      <c r="L684" s="16" t="s">
        <v>7</v>
      </c>
      <c r="M684" s="10">
        <v>0</v>
      </c>
      <c r="N684" s="19">
        <v>165</v>
      </c>
      <c r="O684" s="23"/>
      <c r="P684" s="17">
        <f t="shared" si="26"/>
        <v>198</v>
      </c>
      <c r="Q684" s="18">
        <f t="shared" si="27"/>
        <v>0</v>
      </c>
    </row>
    <row r="685" spans="2:17" s="1" customFormat="1" ht="15.75" customHeight="1">
      <c r="B685" s="14" t="s">
        <v>58</v>
      </c>
      <c r="C685" s="34" t="s">
        <v>411</v>
      </c>
      <c r="D685" s="26"/>
      <c r="E685" s="21"/>
      <c r="F685" s="34" t="s">
        <v>90</v>
      </c>
      <c r="G685" s="9" t="s">
        <v>11</v>
      </c>
      <c r="H685" s="11">
        <v>2003</v>
      </c>
      <c r="I685" s="11" t="s">
        <v>5</v>
      </c>
      <c r="J685" s="12" t="s">
        <v>100</v>
      </c>
      <c r="K685" s="16" t="s">
        <v>25</v>
      </c>
      <c r="L685" s="16" t="s">
        <v>7</v>
      </c>
      <c r="M685" s="10">
        <v>0</v>
      </c>
      <c r="N685" s="19">
        <v>180</v>
      </c>
      <c r="O685" s="23"/>
      <c r="P685" s="17">
        <f t="shared" si="26"/>
        <v>216</v>
      </c>
      <c r="Q685" s="18">
        <f t="shared" si="27"/>
        <v>0</v>
      </c>
    </row>
    <row r="686" spans="2:17" s="1" customFormat="1" ht="15.75" customHeight="1">
      <c r="B686" s="14" t="s">
        <v>58</v>
      </c>
      <c r="C686" s="34" t="s">
        <v>411</v>
      </c>
      <c r="D686" s="26"/>
      <c r="E686" s="21"/>
      <c r="F686" s="34" t="s">
        <v>90</v>
      </c>
      <c r="G686" s="9" t="s">
        <v>11</v>
      </c>
      <c r="H686" s="11">
        <v>2009</v>
      </c>
      <c r="I686" s="11" t="s">
        <v>5</v>
      </c>
      <c r="J686" s="12" t="s">
        <v>100</v>
      </c>
      <c r="K686" s="16" t="s">
        <v>6</v>
      </c>
      <c r="L686" s="16" t="s">
        <v>7</v>
      </c>
      <c r="M686" s="10">
        <v>0</v>
      </c>
      <c r="N686" s="19">
        <v>190</v>
      </c>
      <c r="O686" s="23"/>
      <c r="P686" s="17">
        <f t="shared" si="26"/>
        <v>228</v>
      </c>
      <c r="Q686" s="18">
        <f t="shared" si="27"/>
        <v>0</v>
      </c>
    </row>
    <row r="687" spans="2:17" s="1" customFormat="1" ht="15.75" customHeight="1">
      <c r="B687" s="14" t="s">
        <v>58</v>
      </c>
      <c r="C687" s="34" t="s">
        <v>411</v>
      </c>
      <c r="D687" s="26"/>
      <c r="E687" s="21"/>
      <c r="F687" s="34" t="s">
        <v>90</v>
      </c>
      <c r="G687" s="9" t="s">
        <v>11</v>
      </c>
      <c r="H687" s="11">
        <v>2010</v>
      </c>
      <c r="I687" s="11" t="s">
        <v>5</v>
      </c>
      <c r="J687" s="12" t="s">
        <v>100</v>
      </c>
      <c r="K687" s="16" t="s">
        <v>6</v>
      </c>
      <c r="L687" s="16" t="s">
        <v>7</v>
      </c>
      <c r="M687" s="10">
        <v>0</v>
      </c>
      <c r="N687" s="19">
        <v>190</v>
      </c>
      <c r="O687" s="23"/>
      <c r="P687" s="17">
        <f t="shared" si="26"/>
        <v>228</v>
      </c>
      <c r="Q687" s="18">
        <f t="shared" si="27"/>
        <v>0</v>
      </c>
    </row>
    <row r="688" spans="2:17" s="1" customFormat="1" ht="15.75" customHeight="1">
      <c r="B688" s="14" t="s">
        <v>58</v>
      </c>
      <c r="C688" s="34" t="s">
        <v>411</v>
      </c>
      <c r="D688" s="26"/>
      <c r="E688" s="21"/>
      <c r="F688" s="34" t="s">
        <v>90</v>
      </c>
      <c r="G688" s="9" t="s">
        <v>11</v>
      </c>
      <c r="H688" s="11">
        <v>2011</v>
      </c>
      <c r="I688" s="11" t="s">
        <v>5</v>
      </c>
      <c r="J688" s="12" t="s">
        <v>23</v>
      </c>
      <c r="K688" s="16" t="s">
        <v>6</v>
      </c>
      <c r="L688" s="16" t="s">
        <v>7</v>
      </c>
      <c r="M688" s="10">
        <v>0</v>
      </c>
      <c r="N688" s="19">
        <v>230</v>
      </c>
      <c r="O688" s="23">
        <v>1380</v>
      </c>
      <c r="P688" s="17">
        <f t="shared" si="26"/>
        <v>276</v>
      </c>
      <c r="Q688" s="18">
        <f t="shared" si="27"/>
        <v>1656</v>
      </c>
    </row>
    <row r="689" spans="2:17" s="1" customFormat="1" ht="15.75" customHeight="1">
      <c r="B689" s="14" t="s">
        <v>58</v>
      </c>
      <c r="C689" s="34"/>
      <c r="D689" s="26"/>
      <c r="E689" s="21"/>
      <c r="F689" s="34" t="s">
        <v>90</v>
      </c>
      <c r="G689" s="9" t="s">
        <v>11</v>
      </c>
      <c r="H689" s="11">
        <v>1918</v>
      </c>
      <c r="I689" s="11" t="s">
        <v>5</v>
      </c>
      <c r="J689" s="12" t="s">
        <v>15</v>
      </c>
      <c r="K689" s="16" t="s">
        <v>6</v>
      </c>
      <c r="L689" s="16" t="s">
        <v>7</v>
      </c>
      <c r="M689" s="10">
        <v>0</v>
      </c>
      <c r="N689" s="19">
        <v>2900</v>
      </c>
      <c r="O689" s="23">
        <v>2900</v>
      </c>
      <c r="P689" s="17">
        <f t="shared" si="26"/>
        <v>3480</v>
      </c>
      <c r="Q689" s="18">
        <f t="shared" si="27"/>
        <v>3480</v>
      </c>
    </row>
    <row r="690" spans="2:17" s="1" customFormat="1" ht="15.75" customHeight="1">
      <c r="B690" s="14" t="s">
        <v>58</v>
      </c>
      <c r="C690" s="34"/>
      <c r="D690" s="26"/>
      <c r="E690" s="21"/>
      <c r="F690" s="34" t="s">
        <v>90</v>
      </c>
      <c r="G690" s="9" t="s">
        <v>11</v>
      </c>
      <c r="H690" s="11">
        <v>1934</v>
      </c>
      <c r="I690" s="11" t="s">
        <v>5</v>
      </c>
      <c r="J690" s="12" t="s">
        <v>100</v>
      </c>
      <c r="K690" s="16" t="s">
        <v>25</v>
      </c>
      <c r="L690" s="16" t="s">
        <v>9</v>
      </c>
      <c r="M690" s="10">
        <v>3</v>
      </c>
      <c r="N690" s="19">
        <v>1400</v>
      </c>
      <c r="O690" s="23"/>
      <c r="P690" s="17">
        <f t="shared" si="26"/>
        <v>1680</v>
      </c>
      <c r="Q690" s="18">
        <f t="shared" si="27"/>
        <v>0</v>
      </c>
    </row>
    <row r="691" spans="2:17" s="1" customFormat="1" ht="15.75" customHeight="1">
      <c r="B691" s="14" t="s">
        <v>58</v>
      </c>
      <c r="C691" s="34"/>
      <c r="D691" s="26"/>
      <c r="E691" s="21"/>
      <c r="F691" s="34" t="s">
        <v>90</v>
      </c>
      <c r="G691" s="9" t="s">
        <v>11</v>
      </c>
      <c r="H691" s="11">
        <v>1938</v>
      </c>
      <c r="I691" s="11" t="s">
        <v>5</v>
      </c>
      <c r="J691" s="12" t="s">
        <v>15</v>
      </c>
      <c r="K691" s="16" t="s">
        <v>6</v>
      </c>
      <c r="L691" s="16" t="s">
        <v>7</v>
      </c>
      <c r="M691" s="10">
        <v>0</v>
      </c>
      <c r="N691" s="19">
        <v>1500</v>
      </c>
      <c r="O691" s="23">
        <v>1500</v>
      </c>
      <c r="P691" s="17">
        <f t="shared" si="26"/>
        <v>1800</v>
      </c>
      <c r="Q691" s="18">
        <f t="shared" si="27"/>
        <v>1800</v>
      </c>
    </row>
    <row r="692" spans="2:17" s="1" customFormat="1" ht="15.75" customHeight="1">
      <c r="B692" s="14" t="s">
        <v>58</v>
      </c>
      <c r="C692" s="34"/>
      <c r="D692" s="26"/>
      <c r="E692" s="21"/>
      <c r="F692" s="34" t="s">
        <v>90</v>
      </c>
      <c r="G692" s="9" t="s">
        <v>11</v>
      </c>
      <c r="H692" s="11">
        <v>1943</v>
      </c>
      <c r="I692" s="11" t="s">
        <v>5</v>
      </c>
      <c r="J692" s="12" t="s">
        <v>100</v>
      </c>
      <c r="K692" s="16" t="s">
        <v>8</v>
      </c>
      <c r="L692" s="16" t="s">
        <v>9</v>
      </c>
      <c r="M692" s="10">
        <v>0</v>
      </c>
      <c r="N692" s="19">
        <v>1560</v>
      </c>
      <c r="O692" s="23"/>
      <c r="P692" s="17">
        <f t="shared" si="26"/>
        <v>1872</v>
      </c>
      <c r="Q692" s="18">
        <f t="shared" si="27"/>
        <v>0</v>
      </c>
    </row>
    <row r="693" spans="2:17" s="1" customFormat="1" ht="15.75" customHeight="1">
      <c r="B693" s="14" t="s">
        <v>58</v>
      </c>
      <c r="C693" s="34"/>
      <c r="D693" s="26"/>
      <c r="E693" s="21"/>
      <c r="F693" s="34" t="s">
        <v>90</v>
      </c>
      <c r="G693" s="9" t="s">
        <v>11</v>
      </c>
      <c r="H693" s="11">
        <v>1945</v>
      </c>
      <c r="I693" s="11" t="s">
        <v>5</v>
      </c>
      <c r="J693" s="12" t="s">
        <v>100</v>
      </c>
      <c r="K693" s="16" t="s">
        <v>25</v>
      </c>
      <c r="L693" s="16" t="s">
        <v>579</v>
      </c>
      <c r="M693" s="10">
        <v>1</v>
      </c>
      <c r="N693" s="19">
        <v>4980</v>
      </c>
      <c r="O693" s="23"/>
      <c r="P693" s="17">
        <f t="shared" si="26"/>
        <v>5976</v>
      </c>
      <c r="Q693" s="18">
        <f t="shared" si="27"/>
        <v>0</v>
      </c>
    </row>
    <row r="694" spans="2:17" s="1" customFormat="1" ht="15.75" customHeight="1">
      <c r="B694" s="14" t="s">
        <v>58</v>
      </c>
      <c r="C694" s="34"/>
      <c r="D694" s="26"/>
      <c r="E694" s="21"/>
      <c r="F694" s="34" t="s">
        <v>90</v>
      </c>
      <c r="G694" s="9" t="s">
        <v>11</v>
      </c>
      <c r="H694" s="11">
        <v>1947</v>
      </c>
      <c r="I694" s="11" t="s">
        <v>5</v>
      </c>
      <c r="J694" s="12" t="s">
        <v>100</v>
      </c>
      <c r="K694" s="16" t="s">
        <v>25</v>
      </c>
      <c r="L694" s="16" t="s">
        <v>24</v>
      </c>
      <c r="M694" s="10">
        <v>0</v>
      </c>
      <c r="N694" s="19">
        <v>2560</v>
      </c>
      <c r="O694" s="23"/>
      <c r="P694" s="17">
        <f t="shared" si="26"/>
        <v>3072</v>
      </c>
      <c r="Q694" s="18">
        <f t="shared" si="27"/>
        <v>0</v>
      </c>
    </row>
    <row r="695" spans="2:17" s="1" customFormat="1" ht="15.75" customHeight="1">
      <c r="B695" s="14" t="s">
        <v>58</v>
      </c>
      <c r="C695" s="34"/>
      <c r="D695" s="25"/>
      <c r="E695" s="20"/>
      <c r="F695" s="34" t="s">
        <v>90</v>
      </c>
      <c r="G695" s="9" t="s">
        <v>11</v>
      </c>
      <c r="H695" s="11">
        <v>1950</v>
      </c>
      <c r="I695" s="11" t="s">
        <v>5</v>
      </c>
      <c r="J695" s="12" t="s">
        <v>100</v>
      </c>
      <c r="K695" s="16" t="s">
        <v>8</v>
      </c>
      <c r="L695" s="16" t="s">
        <v>31</v>
      </c>
      <c r="M695" s="10">
        <v>0</v>
      </c>
      <c r="N695" s="19">
        <v>140</v>
      </c>
      <c r="O695" s="23"/>
      <c r="P695" s="17">
        <f t="shared" si="26"/>
        <v>168</v>
      </c>
      <c r="Q695" s="18">
        <f t="shared" si="27"/>
        <v>0</v>
      </c>
    </row>
    <row r="696" spans="2:17" s="1" customFormat="1" ht="15.75" customHeight="1">
      <c r="B696" s="14" t="s">
        <v>58</v>
      </c>
      <c r="C696" s="34"/>
      <c r="D696" s="26"/>
      <c r="E696" s="21"/>
      <c r="F696" s="34" t="s">
        <v>90</v>
      </c>
      <c r="G696" s="9" t="s">
        <v>11</v>
      </c>
      <c r="H696" s="11">
        <v>1955</v>
      </c>
      <c r="I696" s="11" t="s">
        <v>5</v>
      </c>
      <c r="J696" s="12" t="s">
        <v>100</v>
      </c>
      <c r="K696" s="16" t="s">
        <v>25</v>
      </c>
      <c r="L696" s="16" t="s">
        <v>24</v>
      </c>
      <c r="M696" s="10">
        <v>0</v>
      </c>
      <c r="N696" s="19">
        <v>1550</v>
      </c>
      <c r="O696" s="23"/>
      <c r="P696" s="17">
        <f t="shared" si="26"/>
        <v>1860</v>
      </c>
      <c r="Q696" s="18">
        <f t="shared" si="27"/>
        <v>0</v>
      </c>
    </row>
    <row r="697" spans="2:17" s="1" customFormat="1" ht="15.75" customHeight="1">
      <c r="B697" s="14" t="s">
        <v>58</v>
      </c>
      <c r="C697" s="34"/>
      <c r="D697" s="26"/>
      <c r="E697" s="21"/>
      <c r="F697" s="34" t="s">
        <v>90</v>
      </c>
      <c r="G697" s="9" t="s">
        <v>11</v>
      </c>
      <c r="H697" s="11">
        <v>1962</v>
      </c>
      <c r="I697" s="11" t="s">
        <v>5</v>
      </c>
      <c r="J697" s="12" t="s">
        <v>15</v>
      </c>
      <c r="K697" s="16" t="s">
        <v>25</v>
      </c>
      <c r="L697" s="16" t="s">
        <v>7</v>
      </c>
      <c r="M697" s="10">
        <v>0</v>
      </c>
      <c r="N697" s="19">
        <v>1650</v>
      </c>
      <c r="O697" s="23">
        <v>1650</v>
      </c>
      <c r="P697" s="17">
        <f t="shared" si="26"/>
        <v>1980</v>
      </c>
      <c r="Q697" s="18">
        <f t="shared" si="27"/>
        <v>1980</v>
      </c>
    </row>
    <row r="698" spans="2:17" s="1" customFormat="1" ht="15.75" customHeight="1">
      <c r="B698" s="14" t="s">
        <v>58</v>
      </c>
      <c r="C698" s="34"/>
      <c r="D698" s="26"/>
      <c r="E698" s="21"/>
      <c r="F698" s="34" t="s">
        <v>90</v>
      </c>
      <c r="G698" s="9" t="s">
        <v>11</v>
      </c>
      <c r="H698" s="11">
        <v>1966</v>
      </c>
      <c r="I698" s="11" t="s">
        <v>12</v>
      </c>
      <c r="J698" s="12" t="s">
        <v>100</v>
      </c>
      <c r="K698" s="16" t="s">
        <v>465</v>
      </c>
      <c r="L698" s="16" t="s">
        <v>7</v>
      </c>
      <c r="M698" s="10">
        <v>0</v>
      </c>
      <c r="N698" s="19">
        <v>1000</v>
      </c>
      <c r="O698" s="23"/>
      <c r="P698" s="17">
        <f t="shared" si="26"/>
        <v>1200</v>
      </c>
      <c r="Q698" s="18">
        <f t="shared" si="27"/>
        <v>0</v>
      </c>
    </row>
    <row r="699" spans="2:17" s="1" customFormat="1" ht="15.75" customHeight="1">
      <c r="B699" s="14" t="s">
        <v>58</v>
      </c>
      <c r="C699" s="34"/>
      <c r="D699" s="25"/>
      <c r="E699" s="40"/>
      <c r="F699" s="34" t="s">
        <v>90</v>
      </c>
      <c r="G699" s="9" t="s">
        <v>11</v>
      </c>
      <c r="H699" s="11">
        <v>1976</v>
      </c>
      <c r="I699" s="11" t="s">
        <v>5</v>
      </c>
      <c r="J699" s="12" t="s">
        <v>100</v>
      </c>
      <c r="K699" s="16" t="s">
        <v>6</v>
      </c>
      <c r="L699" s="16" t="s">
        <v>7</v>
      </c>
      <c r="M699" s="10">
        <v>0</v>
      </c>
      <c r="N699" s="19">
        <v>450</v>
      </c>
      <c r="O699" s="23"/>
      <c r="P699" s="17">
        <f t="shared" si="26"/>
        <v>540</v>
      </c>
      <c r="Q699" s="18">
        <f t="shared" si="27"/>
        <v>0</v>
      </c>
    </row>
    <row r="700" spans="2:17" s="1" customFormat="1" ht="15.75" customHeight="1">
      <c r="B700" s="14" t="s">
        <v>58</v>
      </c>
      <c r="C700" s="34"/>
      <c r="D700" s="26"/>
      <c r="E700" s="21"/>
      <c r="F700" s="34" t="s">
        <v>90</v>
      </c>
      <c r="G700" s="9" t="s">
        <v>11</v>
      </c>
      <c r="H700" s="11">
        <v>1977</v>
      </c>
      <c r="I700" s="11" t="s">
        <v>12</v>
      </c>
      <c r="J700" s="12" t="s">
        <v>15</v>
      </c>
      <c r="K700" s="16" t="s">
        <v>6</v>
      </c>
      <c r="L700" s="16" t="s">
        <v>7</v>
      </c>
      <c r="M700" s="10">
        <v>2</v>
      </c>
      <c r="N700" s="19">
        <v>950</v>
      </c>
      <c r="O700" s="23">
        <v>950</v>
      </c>
      <c r="P700" s="17">
        <f t="shared" si="26"/>
        <v>1140</v>
      </c>
      <c r="Q700" s="18">
        <f t="shared" si="27"/>
        <v>1140</v>
      </c>
    </row>
    <row r="701" spans="2:17" s="1" customFormat="1" ht="15.75" customHeight="1">
      <c r="B701" s="14" t="s">
        <v>58</v>
      </c>
      <c r="C701" s="34"/>
      <c r="D701" s="25"/>
      <c r="E701" s="40"/>
      <c r="F701" s="34" t="s">
        <v>90</v>
      </c>
      <c r="G701" s="9" t="s">
        <v>11</v>
      </c>
      <c r="H701" s="11">
        <v>1979</v>
      </c>
      <c r="I701" s="11" t="s">
        <v>5</v>
      </c>
      <c r="J701" s="12" t="s">
        <v>15</v>
      </c>
      <c r="K701" s="16" t="s">
        <v>6</v>
      </c>
      <c r="L701" s="16" t="s">
        <v>7</v>
      </c>
      <c r="M701" s="10">
        <v>0</v>
      </c>
      <c r="N701" s="19">
        <v>450</v>
      </c>
      <c r="O701" s="23">
        <v>450</v>
      </c>
      <c r="P701" s="17">
        <f t="shared" si="26"/>
        <v>540</v>
      </c>
      <c r="Q701" s="18">
        <f t="shared" si="27"/>
        <v>540</v>
      </c>
    </row>
    <row r="702" spans="2:17" s="1" customFormat="1" ht="15.75" customHeight="1">
      <c r="B702" s="14" t="s">
        <v>58</v>
      </c>
      <c r="C702" s="34"/>
      <c r="D702" s="26"/>
      <c r="E702" s="21"/>
      <c r="F702" s="34" t="s">
        <v>90</v>
      </c>
      <c r="G702" s="9" t="s">
        <v>11</v>
      </c>
      <c r="H702" s="11">
        <v>1980</v>
      </c>
      <c r="I702" s="11" t="s">
        <v>5</v>
      </c>
      <c r="J702" s="12" t="s">
        <v>100</v>
      </c>
      <c r="K702" s="16" t="s">
        <v>6</v>
      </c>
      <c r="L702" s="16" t="s">
        <v>7</v>
      </c>
      <c r="M702" s="10">
        <v>1</v>
      </c>
      <c r="N702" s="19">
        <v>450</v>
      </c>
      <c r="O702" s="23"/>
      <c r="P702" s="17">
        <f t="shared" si="26"/>
        <v>540</v>
      </c>
      <c r="Q702" s="18">
        <f t="shared" si="27"/>
        <v>0</v>
      </c>
    </row>
    <row r="703" spans="2:17" s="1" customFormat="1" ht="15.75" customHeight="1">
      <c r="B703" s="14" t="s">
        <v>58</v>
      </c>
      <c r="C703" s="34"/>
      <c r="D703" s="26"/>
      <c r="E703" s="21"/>
      <c r="F703" s="34" t="s">
        <v>90</v>
      </c>
      <c r="G703" s="9" t="s">
        <v>11</v>
      </c>
      <c r="H703" s="11">
        <v>1980</v>
      </c>
      <c r="I703" s="11" t="s">
        <v>12</v>
      </c>
      <c r="J703" s="12" t="s">
        <v>100</v>
      </c>
      <c r="K703" s="16" t="s">
        <v>25</v>
      </c>
      <c r="L703" s="16" t="s">
        <v>7</v>
      </c>
      <c r="M703" s="10">
        <v>0</v>
      </c>
      <c r="N703" s="19">
        <v>1050</v>
      </c>
      <c r="O703" s="23"/>
      <c r="P703" s="17">
        <f t="shared" si="26"/>
        <v>1260</v>
      </c>
      <c r="Q703" s="18">
        <f t="shared" si="27"/>
        <v>0</v>
      </c>
    </row>
    <row r="704" spans="2:17" s="1" customFormat="1" ht="15.75" customHeight="1">
      <c r="B704" s="14" t="s">
        <v>58</v>
      </c>
      <c r="C704" s="34"/>
      <c r="D704" s="26" t="s">
        <v>251</v>
      </c>
      <c r="E704" s="21"/>
      <c r="F704" s="34" t="s">
        <v>90</v>
      </c>
      <c r="G704" s="9" t="s">
        <v>11</v>
      </c>
      <c r="H704" s="11">
        <v>1983</v>
      </c>
      <c r="I704" s="11" t="s">
        <v>5</v>
      </c>
      <c r="J704" s="12" t="s">
        <v>100</v>
      </c>
      <c r="K704" s="16" t="s">
        <v>6</v>
      </c>
      <c r="L704" s="16" t="s">
        <v>24</v>
      </c>
      <c r="M704" s="10">
        <v>1</v>
      </c>
      <c r="N704" s="19">
        <v>430</v>
      </c>
      <c r="O704" s="23"/>
      <c r="P704" s="17">
        <f t="shared" si="26"/>
        <v>516</v>
      </c>
      <c r="Q704" s="18">
        <f t="shared" si="27"/>
        <v>0</v>
      </c>
    </row>
    <row r="705" spans="2:17" s="1" customFormat="1" ht="15.75" customHeight="1">
      <c r="B705" s="14" t="s">
        <v>58</v>
      </c>
      <c r="C705" s="34"/>
      <c r="D705" s="26"/>
      <c r="E705" s="21"/>
      <c r="F705" s="34" t="s">
        <v>90</v>
      </c>
      <c r="G705" s="9" t="s">
        <v>11</v>
      </c>
      <c r="H705" s="11">
        <v>1983</v>
      </c>
      <c r="I705" s="11" t="s">
        <v>5</v>
      </c>
      <c r="J705" s="12" t="s">
        <v>100</v>
      </c>
      <c r="K705" s="16" t="s">
        <v>25</v>
      </c>
      <c r="L705" s="16" t="s">
        <v>9</v>
      </c>
      <c r="M705" s="10">
        <v>0</v>
      </c>
      <c r="N705" s="19">
        <v>450</v>
      </c>
      <c r="O705" s="23"/>
      <c r="P705" s="17">
        <f t="shared" si="26"/>
        <v>540</v>
      </c>
      <c r="Q705" s="18">
        <f t="shared" si="27"/>
        <v>0</v>
      </c>
    </row>
    <row r="706" spans="2:17" s="1" customFormat="1" ht="15.75" customHeight="1">
      <c r="B706" s="14" t="s">
        <v>58</v>
      </c>
      <c r="C706" s="34"/>
      <c r="D706" s="26"/>
      <c r="E706" s="21"/>
      <c r="F706" s="34" t="s">
        <v>90</v>
      </c>
      <c r="G706" s="9" t="s">
        <v>11</v>
      </c>
      <c r="H706" s="11">
        <v>1983</v>
      </c>
      <c r="I706" s="11" t="s">
        <v>5</v>
      </c>
      <c r="J706" s="12" t="s">
        <v>100</v>
      </c>
      <c r="K706" s="16" t="s">
        <v>6</v>
      </c>
      <c r="L706" s="16" t="s">
        <v>9</v>
      </c>
      <c r="M706" s="10">
        <v>0</v>
      </c>
      <c r="N706" s="19">
        <v>450</v>
      </c>
      <c r="O706" s="23"/>
      <c r="P706" s="17">
        <f t="shared" si="26"/>
        <v>540</v>
      </c>
      <c r="Q706" s="18">
        <f t="shared" si="27"/>
        <v>0</v>
      </c>
    </row>
    <row r="707" spans="2:17" s="1" customFormat="1" ht="15.75" customHeight="1">
      <c r="B707" s="14" t="s">
        <v>58</v>
      </c>
      <c r="C707" s="34"/>
      <c r="D707" s="26"/>
      <c r="E707" s="21"/>
      <c r="F707" s="34" t="s">
        <v>90</v>
      </c>
      <c r="G707" s="9" t="s">
        <v>11</v>
      </c>
      <c r="H707" s="11">
        <v>1984</v>
      </c>
      <c r="I707" s="11" t="s">
        <v>5</v>
      </c>
      <c r="J707" s="12" t="s">
        <v>100</v>
      </c>
      <c r="K707" s="16" t="s">
        <v>6</v>
      </c>
      <c r="L707" s="16" t="s">
        <v>7</v>
      </c>
      <c r="M707" s="10">
        <v>0</v>
      </c>
      <c r="N707" s="19">
        <v>480</v>
      </c>
      <c r="O707" s="23"/>
      <c r="P707" s="17">
        <f t="shared" si="26"/>
        <v>576</v>
      </c>
      <c r="Q707" s="18">
        <f t="shared" si="27"/>
        <v>0</v>
      </c>
    </row>
    <row r="708" spans="2:17" s="1" customFormat="1" ht="15.75" customHeight="1">
      <c r="B708" s="14" t="s">
        <v>58</v>
      </c>
      <c r="C708" s="34"/>
      <c r="D708" s="26" t="s">
        <v>251</v>
      </c>
      <c r="E708" s="21"/>
      <c r="F708" s="34" t="s">
        <v>90</v>
      </c>
      <c r="G708" s="9" t="s">
        <v>11</v>
      </c>
      <c r="H708" s="11">
        <v>1985</v>
      </c>
      <c r="I708" s="11" t="s">
        <v>12</v>
      </c>
      <c r="J708" s="12" t="s">
        <v>100</v>
      </c>
      <c r="K708" s="16" t="s">
        <v>105</v>
      </c>
      <c r="L708" s="16" t="s">
        <v>7</v>
      </c>
      <c r="M708" s="10">
        <v>3</v>
      </c>
      <c r="N708" s="19">
        <v>985</v>
      </c>
      <c r="O708" s="23"/>
      <c r="P708" s="17">
        <f t="shared" si="26"/>
        <v>1182</v>
      </c>
      <c r="Q708" s="18">
        <f t="shared" si="27"/>
        <v>0</v>
      </c>
    </row>
    <row r="709" spans="2:17" s="1" customFormat="1" ht="15.75" customHeight="1">
      <c r="B709" s="14" t="s">
        <v>58</v>
      </c>
      <c r="C709" s="34"/>
      <c r="D709" s="28"/>
      <c r="E709" s="40"/>
      <c r="F709" s="34" t="s">
        <v>90</v>
      </c>
      <c r="G709" s="9" t="s">
        <v>11</v>
      </c>
      <c r="H709" s="11">
        <v>1985</v>
      </c>
      <c r="I709" s="11" t="s">
        <v>5</v>
      </c>
      <c r="J709" s="12" t="s">
        <v>23</v>
      </c>
      <c r="K709" s="16" t="s">
        <v>6</v>
      </c>
      <c r="L709" s="16" t="s">
        <v>24</v>
      </c>
      <c r="M709" s="10">
        <v>6</v>
      </c>
      <c r="N709" s="19">
        <v>550</v>
      </c>
      <c r="O709" s="23">
        <v>3300</v>
      </c>
      <c r="P709" s="17">
        <f t="shared" si="26"/>
        <v>660</v>
      </c>
      <c r="Q709" s="18">
        <f t="shared" si="27"/>
        <v>3960</v>
      </c>
    </row>
    <row r="710" spans="2:17" s="1" customFormat="1" ht="15.75" customHeight="1">
      <c r="B710" s="14" t="s">
        <v>58</v>
      </c>
      <c r="C710" s="34"/>
      <c r="D710" s="28"/>
      <c r="E710" s="40"/>
      <c r="F710" s="34" t="s">
        <v>90</v>
      </c>
      <c r="G710" s="9" t="s">
        <v>11</v>
      </c>
      <c r="H710" s="11">
        <v>1985</v>
      </c>
      <c r="I710" s="11" t="s">
        <v>5</v>
      </c>
      <c r="J710" s="12" t="s">
        <v>100</v>
      </c>
      <c r="K710" s="16" t="s">
        <v>25</v>
      </c>
      <c r="L710" s="16" t="s">
        <v>7</v>
      </c>
      <c r="M710" s="10">
        <v>0</v>
      </c>
      <c r="N710" s="19">
        <v>450</v>
      </c>
      <c r="O710" s="23"/>
      <c r="P710" s="17">
        <f t="shared" ref="P710:P773" si="28">N710*1.2</f>
        <v>540</v>
      </c>
      <c r="Q710" s="18">
        <f t="shared" ref="Q710:Q773" si="29">O710*1.2</f>
        <v>0</v>
      </c>
    </row>
    <row r="711" spans="2:17" s="1" customFormat="1" ht="15.75" customHeight="1">
      <c r="B711" s="14" t="s">
        <v>58</v>
      </c>
      <c r="C711" s="34"/>
      <c r="D711" s="26" t="s">
        <v>251</v>
      </c>
      <c r="E711" s="21"/>
      <c r="F711" s="34" t="s">
        <v>90</v>
      </c>
      <c r="G711" s="9" t="s">
        <v>11</v>
      </c>
      <c r="H711" s="11">
        <v>1986</v>
      </c>
      <c r="I711" s="11" t="s">
        <v>12</v>
      </c>
      <c r="J711" s="12" t="s">
        <v>100</v>
      </c>
      <c r="K711" s="16" t="s">
        <v>6</v>
      </c>
      <c r="L711" s="16" t="s">
        <v>7</v>
      </c>
      <c r="M711" s="10">
        <v>2</v>
      </c>
      <c r="N711" s="19">
        <v>1510</v>
      </c>
      <c r="O711" s="23"/>
      <c r="P711" s="17">
        <f t="shared" si="28"/>
        <v>1812</v>
      </c>
      <c r="Q711" s="18">
        <f t="shared" si="29"/>
        <v>0</v>
      </c>
    </row>
    <row r="712" spans="2:17" s="1" customFormat="1" ht="15.75" customHeight="1">
      <c r="B712" s="14" t="s">
        <v>58</v>
      </c>
      <c r="C712" s="34"/>
      <c r="D712" s="25"/>
      <c r="E712" s="20"/>
      <c r="F712" s="34" t="s">
        <v>90</v>
      </c>
      <c r="G712" s="9" t="s">
        <v>11</v>
      </c>
      <c r="H712" s="11">
        <v>1986</v>
      </c>
      <c r="I712" s="11" t="s">
        <v>5</v>
      </c>
      <c r="J712" s="12" t="s">
        <v>100</v>
      </c>
      <c r="K712" s="16" t="s">
        <v>25</v>
      </c>
      <c r="L712" s="16" t="s">
        <v>24</v>
      </c>
      <c r="M712" s="10">
        <v>1</v>
      </c>
      <c r="N712" s="19">
        <v>720</v>
      </c>
      <c r="O712" s="23"/>
      <c r="P712" s="17">
        <f t="shared" si="28"/>
        <v>864</v>
      </c>
      <c r="Q712" s="18">
        <f t="shared" si="29"/>
        <v>0</v>
      </c>
    </row>
    <row r="713" spans="2:17" s="1" customFormat="1" ht="15.75" customHeight="1">
      <c r="B713" s="14" t="s">
        <v>58</v>
      </c>
      <c r="C713" s="34"/>
      <c r="D713" s="25"/>
      <c r="E713" s="20"/>
      <c r="F713" s="34" t="s">
        <v>90</v>
      </c>
      <c r="G713" s="9" t="s">
        <v>11</v>
      </c>
      <c r="H713" s="11">
        <v>1987</v>
      </c>
      <c r="I713" s="11" t="s">
        <v>5</v>
      </c>
      <c r="J713" s="12" t="s">
        <v>23</v>
      </c>
      <c r="K713" s="16" t="s">
        <v>6</v>
      </c>
      <c r="L713" s="16" t="s">
        <v>24</v>
      </c>
      <c r="M713" s="10">
        <v>6</v>
      </c>
      <c r="N713" s="19">
        <v>500</v>
      </c>
      <c r="O713" s="23">
        <v>3000</v>
      </c>
      <c r="P713" s="17">
        <f t="shared" si="28"/>
        <v>600</v>
      </c>
      <c r="Q713" s="18">
        <f t="shared" si="29"/>
        <v>3600</v>
      </c>
    </row>
    <row r="714" spans="2:17" s="1" customFormat="1" ht="15.75" customHeight="1">
      <c r="B714" s="14" t="s">
        <v>58</v>
      </c>
      <c r="C714" s="34"/>
      <c r="D714" s="28"/>
      <c r="E714" s="40"/>
      <c r="F714" s="34" t="s">
        <v>90</v>
      </c>
      <c r="G714" s="9" t="s">
        <v>11</v>
      </c>
      <c r="H714" s="11">
        <v>1987</v>
      </c>
      <c r="I714" s="11" t="s">
        <v>5</v>
      </c>
      <c r="J714" s="12" t="s">
        <v>100</v>
      </c>
      <c r="K714" s="16" t="s">
        <v>25</v>
      </c>
      <c r="L714" s="16" t="s">
        <v>7</v>
      </c>
      <c r="M714" s="10">
        <v>0</v>
      </c>
      <c r="N714" s="19">
        <v>395</v>
      </c>
      <c r="O714" s="23"/>
      <c r="P714" s="17">
        <f t="shared" si="28"/>
        <v>474</v>
      </c>
      <c r="Q714" s="18">
        <f t="shared" si="29"/>
        <v>0</v>
      </c>
    </row>
    <row r="715" spans="2:17" s="1" customFormat="1" ht="15.75" customHeight="1">
      <c r="B715" s="14" t="s">
        <v>58</v>
      </c>
      <c r="C715" s="34"/>
      <c r="D715" s="26" t="s">
        <v>251</v>
      </c>
      <c r="E715" s="21"/>
      <c r="F715" s="34" t="s">
        <v>90</v>
      </c>
      <c r="G715" s="9" t="s">
        <v>11</v>
      </c>
      <c r="H715" s="11">
        <v>1989</v>
      </c>
      <c r="I715" s="11" t="s">
        <v>5</v>
      </c>
      <c r="J715" s="12" t="s">
        <v>100</v>
      </c>
      <c r="K715" s="16" t="s">
        <v>6</v>
      </c>
      <c r="L715" s="16" t="s">
        <v>24</v>
      </c>
      <c r="M715" s="10">
        <v>1</v>
      </c>
      <c r="N715" s="19">
        <v>555</v>
      </c>
      <c r="O715" s="23"/>
      <c r="P715" s="17">
        <f t="shared" si="28"/>
        <v>666</v>
      </c>
      <c r="Q715" s="18">
        <f t="shared" si="29"/>
        <v>0</v>
      </c>
    </row>
    <row r="716" spans="2:17" s="1" customFormat="1" ht="15.75" customHeight="1">
      <c r="B716" s="14" t="s">
        <v>58</v>
      </c>
      <c r="C716" s="34"/>
      <c r="D716" s="26"/>
      <c r="E716" s="21"/>
      <c r="F716" s="34" t="s">
        <v>90</v>
      </c>
      <c r="G716" s="9" t="s">
        <v>11</v>
      </c>
      <c r="H716" s="11">
        <v>1990</v>
      </c>
      <c r="I716" s="11" t="s">
        <v>5</v>
      </c>
      <c r="J716" s="12" t="s">
        <v>33</v>
      </c>
      <c r="K716" s="16" t="s">
        <v>8</v>
      </c>
      <c r="L716" s="16" t="s">
        <v>7</v>
      </c>
      <c r="M716" s="10">
        <v>0</v>
      </c>
      <c r="N716" s="19">
        <v>590</v>
      </c>
      <c r="O716" s="23">
        <v>7080</v>
      </c>
      <c r="P716" s="17">
        <f t="shared" si="28"/>
        <v>708</v>
      </c>
      <c r="Q716" s="18">
        <f t="shared" si="29"/>
        <v>8496</v>
      </c>
    </row>
    <row r="717" spans="2:17" s="1" customFormat="1" ht="15.75" customHeight="1">
      <c r="B717" s="14" t="s">
        <v>58</v>
      </c>
      <c r="C717" s="34"/>
      <c r="D717" s="26"/>
      <c r="E717" s="21"/>
      <c r="F717" s="34" t="s">
        <v>90</v>
      </c>
      <c r="G717" s="9" t="s">
        <v>11</v>
      </c>
      <c r="H717" s="11">
        <v>1990</v>
      </c>
      <c r="I717" s="11" t="s">
        <v>5</v>
      </c>
      <c r="J717" s="12" t="s">
        <v>23</v>
      </c>
      <c r="K717" s="16" t="s">
        <v>6</v>
      </c>
      <c r="L717" s="16" t="s">
        <v>7</v>
      </c>
      <c r="M717" s="10">
        <v>0</v>
      </c>
      <c r="N717" s="19">
        <v>690</v>
      </c>
      <c r="O717" s="23">
        <v>4140</v>
      </c>
      <c r="P717" s="17">
        <f t="shared" si="28"/>
        <v>828</v>
      </c>
      <c r="Q717" s="18">
        <f t="shared" si="29"/>
        <v>4968</v>
      </c>
    </row>
    <row r="718" spans="2:17" s="1" customFormat="1" ht="15.75" customHeight="1">
      <c r="B718" s="14" t="s">
        <v>58</v>
      </c>
      <c r="C718" s="34"/>
      <c r="D718" s="25"/>
      <c r="E718" s="20"/>
      <c r="F718" s="34" t="s">
        <v>90</v>
      </c>
      <c r="G718" s="9" t="s">
        <v>11</v>
      </c>
      <c r="H718" s="11">
        <v>1990</v>
      </c>
      <c r="I718" s="11" t="s">
        <v>5</v>
      </c>
      <c r="J718" s="12" t="s">
        <v>100</v>
      </c>
      <c r="K718" s="16" t="s">
        <v>8</v>
      </c>
      <c r="L718" s="16" t="s">
        <v>7</v>
      </c>
      <c r="M718" s="10">
        <v>0</v>
      </c>
      <c r="N718" s="19">
        <v>600</v>
      </c>
      <c r="O718" s="23"/>
      <c r="P718" s="17">
        <f t="shared" si="28"/>
        <v>720</v>
      </c>
      <c r="Q718" s="18">
        <f t="shared" si="29"/>
        <v>0</v>
      </c>
    </row>
    <row r="719" spans="2:17" s="1" customFormat="1" ht="15.75" customHeight="1">
      <c r="B719" s="14" t="s">
        <v>58</v>
      </c>
      <c r="C719" s="34"/>
      <c r="D719" s="25"/>
      <c r="E719" s="20"/>
      <c r="F719" s="34" t="s">
        <v>90</v>
      </c>
      <c r="G719" s="9" t="s">
        <v>11</v>
      </c>
      <c r="H719" s="11">
        <v>1990</v>
      </c>
      <c r="I719" s="11" t="s">
        <v>5</v>
      </c>
      <c r="J719" s="12" t="s">
        <v>100</v>
      </c>
      <c r="K719" s="16" t="s">
        <v>6</v>
      </c>
      <c r="L719" s="16" t="s">
        <v>7</v>
      </c>
      <c r="M719" s="10">
        <v>0</v>
      </c>
      <c r="N719" s="19">
        <v>650</v>
      </c>
      <c r="O719" s="23"/>
      <c r="P719" s="17">
        <f t="shared" si="28"/>
        <v>780</v>
      </c>
      <c r="Q719" s="18">
        <f t="shared" si="29"/>
        <v>0</v>
      </c>
    </row>
    <row r="720" spans="2:17" s="1" customFormat="1" ht="15.75" customHeight="1">
      <c r="B720" s="14" t="s">
        <v>58</v>
      </c>
      <c r="C720" s="34"/>
      <c r="D720" s="25"/>
      <c r="E720" s="40"/>
      <c r="F720" s="34" t="s">
        <v>90</v>
      </c>
      <c r="G720" s="9" t="s">
        <v>11</v>
      </c>
      <c r="H720" s="11">
        <v>1990</v>
      </c>
      <c r="I720" s="11" t="s">
        <v>5</v>
      </c>
      <c r="J720" s="12" t="s">
        <v>100</v>
      </c>
      <c r="K720" s="16" t="s">
        <v>6</v>
      </c>
      <c r="L720" s="16" t="s">
        <v>7</v>
      </c>
      <c r="M720" s="10">
        <v>0</v>
      </c>
      <c r="N720" s="19">
        <v>600</v>
      </c>
      <c r="O720" s="23"/>
      <c r="P720" s="17">
        <f t="shared" si="28"/>
        <v>720</v>
      </c>
      <c r="Q720" s="18">
        <f t="shared" si="29"/>
        <v>0</v>
      </c>
    </row>
    <row r="721" spans="2:17" s="1" customFormat="1" ht="15.75" customHeight="1">
      <c r="B721" s="14" t="s">
        <v>58</v>
      </c>
      <c r="C721" s="34"/>
      <c r="D721" s="26"/>
      <c r="E721" s="21"/>
      <c r="F721" s="34" t="s">
        <v>90</v>
      </c>
      <c r="G721" s="9" t="s">
        <v>11</v>
      </c>
      <c r="H721" s="11">
        <v>1990</v>
      </c>
      <c r="I721" s="11" t="s">
        <v>5</v>
      </c>
      <c r="J721" s="12" t="s">
        <v>100</v>
      </c>
      <c r="K721" s="16" t="s">
        <v>6</v>
      </c>
      <c r="L721" s="16" t="s">
        <v>7</v>
      </c>
      <c r="M721" s="10">
        <v>0</v>
      </c>
      <c r="N721" s="19">
        <v>640</v>
      </c>
      <c r="O721" s="23"/>
      <c r="P721" s="17">
        <f t="shared" si="28"/>
        <v>768</v>
      </c>
      <c r="Q721" s="18">
        <f t="shared" si="29"/>
        <v>0</v>
      </c>
    </row>
    <row r="722" spans="2:17" s="1" customFormat="1" ht="15.75" customHeight="1">
      <c r="B722" s="14" t="s">
        <v>58</v>
      </c>
      <c r="C722" s="34"/>
      <c r="D722" s="28"/>
      <c r="E722" s="40" t="s">
        <v>254</v>
      </c>
      <c r="F722" s="34" t="s">
        <v>90</v>
      </c>
      <c r="G722" s="9" t="s">
        <v>11</v>
      </c>
      <c r="H722" s="11">
        <v>1991</v>
      </c>
      <c r="I722" s="11" t="s">
        <v>12</v>
      </c>
      <c r="J722" s="12" t="s">
        <v>15</v>
      </c>
      <c r="K722" s="16" t="s">
        <v>6</v>
      </c>
      <c r="L722" s="16" t="s">
        <v>7</v>
      </c>
      <c r="M722" s="10">
        <v>0</v>
      </c>
      <c r="N722" s="19">
        <v>900</v>
      </c>
      <c r="O722" s="23">
        <v>900</v>
      </c>
      <c r="P722" s="17">
        <f t="shared" si="28"/>
        <v>1080</v>
      </c>
      <c r="Q722" s="18">
        <f t="shared" si="29"/>
        <v>1080</v>
      </c>
    </row>
    <row r="723" spans="2:17" s="1" customFormat="1" ht="15.75" customHeight="1">
      <c r="B723" s="14" t="s">
        <v>58</v>
      </c>
      <c r="C723" s="34"/>
      <c r="D723" s="25"/>
      <c r="E723" s="40"/>
      <c r="F723" s="34" t="s">
        <v>90</v>
      </c>
      <c r="G723" s="9" t="s">
        <v>11</v>
      </c>
      <c r="H723" s="11">
        <v>1992</v>
      </c>
      <c r="I723" s="11" t="s">
        <v>5</v>
      </c>
      <c r="J723" s="12" t="s">
        <v>100</v>
      </c>
      <c r="K723" s="16" t="s">
        <v>6</v>
      </c>
      <c r="L723" s="16" t="s">
        <v>7</v>
      </c>
      <c r="M723" s="10">
        <v>0</v>
      </c>
      <c r="N723" s="19">
        <v>420</v>
      </c>
      <c r="O723" s="23"/>
      <c r="P723" s="17">
        <f t="shared" si="28"/>
        <v>504</v>
      </c>
      <c r="Q723" s="18">
        <f t="shared" si="29"/>
        <v>0</v>
      </c>
    </row>
    <row r="724" spans="2:17" s="1" customFormat="1" ht="15.75" customHeight="1">
      <c r="B724" s="14" t="s">
        <v>58</v>
      </c>
      <c r="C724" s="34"/>
      <c r="D724" s="25" t="s">
        <v>251</v>
      </c>
      <c r="E724" s="40"/>
      <c r="F724" s="34" t="s">
        <v>90</v>
      </c>
      <c r="G724" s="9" t="s">
        <v>11</v>
      </c>
      <c r="H724" s="11">
        <v>1992</v>
      </c>
      <c r="I724" s="11" t="s">
        <v>5</v>
      </c>
      <c r="J724" s="12" t="s">
        <v>100</v>
      </c>
      <c r="K724" s="16" t="s">
        <v>74</v>
      </c>
      <c r="L724" s="16" t="s">
        <v>7</v>
      </c>
      <c r="M724" s="10">
        <v>1</v>
      </c>
      <c r="N724" s="19">
        <v>340</v>
      </c>
      <c r="O724" s="23"/>
      <c r="P724" s="17">
        <f t="shared" si="28"/>
        <v>408</v>
      </c>
      <c r="Q724" s="18">
        <f t="shared" si="29"/>
        <v>0</v>
      </c>
    </row>
    <row r="725" spans="2:17" s="1" customFormat="1" ht="15.75" customHeight="1">
      <c r="B725" s="14" t="s">
        <v>58</v>
      </c>
      <c r="C725" s="34"/>
      <c r="D725" s="26"/>
      <c r="E725" s="21"/>
      <c r="F725" s="34" t="s">
        <v>90</v>
      </c>
      <c r="G725" s="9" t="s">
        <v>11</v>
      </c>
      <c r="H725" s="11">
        <v>1992</v>
      </c>
      <c r="I725" s="11" t="s">
        <v>5</v>
      </c>
      <c r="J725" s="12" t="s">
        <v>100</v>
      </c>
      <c r="K725" s="16" t="s">
        <v>6</v>
      </c>
      <c r="L725" s="16" t="s">
        <v>7</v>
      </c>
      <c r="M725" s="10">
        <v>0</v>
      </c>
      <c r="N725" s="19">
        <v>410</v>
      </c>
      <c r="O725" s="23"/>
      <c r="P725" s="17">
        <f t="shared" si="28"/>
        <v>492</v>
      </c>
      <c r="Q725" s="18">
        <f t="shared" si="29"/>
        <v>0</v>
      </c>
    </row>
    <row r="726" spans="2:17" s="1" customFormat="1" ht="15.75" customHeight="1">
      <c r="B726" s="14" t="s">
        <v>58</v>
      </c>
      <c r="C726" s="34"/>
      <c r="D726" s="26"/>
      <c r="E726" s="21"/>
      <c r="F726" s="34" t="s">
        <v>90</v>
      </c>
      <c r="G726" s="9" t="s">
        <v>11</v>
      </c>
      <c r="H726" s="11">
        <v>1992</v>
      </c>
      <c r="I726" s="11" t="s">
        <v>5</v>
      </c>
      <c r="J726" s="12" t="s">
        <v>100</v>
      </c>
      <c r="K726" s="16" t="s">
        <v>6</v>
      </c>
      <c r="L726" s="16" t="s">
        <v>7</v>
      </c>
      <c r="M726" s="10">
        <v>0</v>
      </c>
      <c r="N726" s="19">
        <v>410</v>
      </c>
      <c r="O726" s="23"/>
      <c r="P726" s="17">
        <f t="shared" si="28"/>
        <v>492</v>
      </c>
      <c r="Q726" s="18">
        <f t="shared" si="29"/>
        <v>0</v>
      </c>
    </row>
    <row r="727" spans="2:17" s="1" customFormat="1" ht="15.75" customHeight="1">
      <c r="B727" s="14" t="s">
        <v>58</v>
      </c>
      <c r="C727" s="34"/>
      <c r="D727" s="26"/>
      <c r="E727" s="21"/>
      <c r="F727" s="34" t="s">
        <v>90</v>
      </c>
      <c r="G727" s="9" t="s">
        <v>11</v>
      </c>
      <c r="H727" s="11">
        <v>1992</v>
      </c>
      <c r="I727" s="11" t="s">
        <v>5</v>
      </c>
      <c r="J727" s="12" t="s">
        <v>100</v>
      </c>
      <c r="K727" s="16" t="s">
        <v>43</v>
      </c>
      <c r="L727" s="16" t="s">
        <v>7</v>
      </c>
      <c r="M727" s="10">
        <v>0</v>
      </c>
      <c r="N727" s="19">
        <v>250</v>
      </c>
      <c r="O727" s="23"/>
      <c r="P727" s="17">
        <f t="shared" si="28"/>
        <v>300</v>
      </c>
      <c r="Q727" s="18">
        <f t="shared" si="29"/>
        <v>0</v>
      </c>
    </row>
    <row r="728" spans="2:17" s="1" customFormat="1" ht="15.75" customHeight="1">
      <c r="B728" s="14" t="s">
        <v>58</v>
      </c>
      <c r="C728" s="34"/>
      <c r="D728" s="25" t="s">
        <v>251</v>
      </c>
      <c r="E728" s="24"/>
      <c r="F728" s="34" t="s">
        <v>90</v>
      </c>
      <c r="G728" s="9" t="s">
        <v>11</v>
      </c>
      <c r="H728" s="11">
        <v>1993</v>
      </c>
      <c r="I728" s="11" t="s">
        <v>5</v>
      </c>
      <c r="J728" s="12" t="s">
        <v>100</v>
      </c>
      <c r="K728" s="16" t="s">
        <v>6</v>
      </c>
      <c r="L728" s="16" t="s">
        <v>7</v>
      </c>
      <c r="M728" s="10">
        <v>2</v>
      </c>
      <c r="N728" s="19">
        <v>420</v>
      </c>
      <c r="O728" s="23"/>
      <c r="P728" s="17">
        <f t="shared" si="28"/>
        <v>504</v>
      </c>
      <c r="Q728" s="18">
        <f t="shared" si="29"/>
        <v>0</v>
      </c>
    </row>
    <row r="729" spans="2:17" s="1" customFormat="1" ht="15.75" customHeight="1">
      <c r="B729" s="14" t="s">
        <v>58</v>
      </c>
      <c r="C729" s="34"/>
      <c r="D729" s="26"/>
      <c r="E729" s="21"/>
      <c r="F729" s="34" t="s">
        <v>90</v>
      </c>
      <c r="G729" s="9" t="s">
        <v>11</v>
      </c>
      <c r="H729" s="11">
        <v>1993</v>
      </c>
      <c r="I729" s="11" t="s">
        <v>5</v>
      </c>
      <c r="J729" s="12" t="s">
        <v>100</v>
      </c>
      <c r="K729" s="16" t="s">
        <v>25</v>
      </c>
      <c r="L729" s="16" t="s">
        <v>9</v>
      </c>
      <c r="M729" s="10">
        <v>0</v>
      </c>
      <c r="N729" s="19">
        <v>390</v>
      </c>
      <c r="O729" s="23"/>
      <c r="P729" s="17">
        <f t="shared" si="28"/>
        <v>468</v>
      </c>
      <c r="Q729" s="18">
        <f t="shared" si="29"/>
        <v>0</v>
      </c>
    </row>
    <row r="730" spans="2:17" s="1" customFormat="1" ht="15.75" customHeight="1">
      <c r="B730" s="14" t="s">
        <v>58</v>
      </c>
      <c r="C730" s="34"/>
      <c r="D730" s="26"/>
      <c r="E730" s="21"/>
      <c r="F730" s="34" t="s">
        <v>90</v>
      </c>
      <c r="G730" s="9" t="s">
        <v>11</v>
      </c>
      <c r="H730" s="11">
        <v>1993</v>
      </c>
      <c r="I730" s="11" t="s">
        <v>12</v>
      </c>
      <c r="J730" s="12" t="s">
        <v>100</v>
      </c>
      <c r="K730" s="16" t="s">
        <v>6</v>
      </c>
      <c r="L730" s="16" t="s">
        <v>7</v>
      </c>
      <c r="M730" s="10">
        <v>0</v>
      </c>
      <c r="N730" s="19">
        <v>800</v>
      </c>
      <c r="O730" s="23"/>
      <c r="P730" s="17">
        <f t="shared" si="28"/>
        <v>960</v>
      </c>
      <c r="Q730" s="18">
        <f t="shared" si="29"/>
        <v>0</v>
      </c>
    </row>
    <row r="731" spans="2:17" s="1" customFormat="1" ht="15.75" customHeight="1">
      <c r="B731" s="14" t="s">
        <v>58</v>
      </c>
      <c r="C731" s="34"/>
      <c r="D731" s="26"/>
      <c r="E731" s="21"/>
      <c r="F731" s="34" t="s">
        <v>90</v>
      </c>
      <c r="G731" s="9" t="s">
        <v>11</v>
      </c>
      <c r="H731" s="11">
        <v>1994</v>
      </c>
      <c r="I731" s="11" t="s">
        <v>12</v>
      </c>
      <c r="J731" s="12" t="s">
        <v>100</v>
      </c>
      <c r="K731" s="16" t="s">
        <v>6</v>
      </c>
      <c r="L731" s="16" t="s">
        <v>7</v>
      </c>
      <c r="M731" s="10">
        <v>0</v>
      </c>
      <c r="N731" s="19">
        <v>900</v>
      </c>
      <c r="O731" s="23"/>
      <c r="P731" s="17">
        <f t="shared" si="28"/>
        <v>1080</v>
      </c>
      <c r="Q731" s="18">
        <f t="shared" si="29"/>
        <v>0</v>
      </c>
    </row>
    <row r="732" spans="2:17" s="1" customFormat="1" ht="15.75" customHeight="1">
      <c r="B732" s="14" t="s">
        <v>58</v>
      </c>
      <c r="C732" s="34"/>
      <c r="D732" s="25"/>
      <c r="E732" s="40"/>
      <c r="F732" s="34" t="s">
        <v>90</v>
      </c>
      <c r="G732" s="9" t="s">
        <v>11</v>
      </c>
      <c r="H732" s="11">
        <v>1994</v>
      </c>
      <c r="I732" s="11" t="s">
        <v>5</v>
      </c>
      <c r="J732" s="12" t="s">
        <v>100</v>
      </c>
      <c r="K732" s="16" t="s">
        <v>6</v>
      </c>
      <c r="L732" s="16" t="s">
        <v>7</v>
      </c>
      <c r="M732" s="10">
        <v>0</v>
      </c>
      <c r="N732" s="19">
        <v>450</v>
      </c>
      <c r="O732" s="23"/>
      <c r="P732" s="17">
        <f t="shared" si="28"/>
        <v>540</v>
      </c>
      <c r="Q732" s="18">
        <f t="shared" si="29"/>
        <v>0</v>
      </c>
    </row>
    <row r="733" spans="2:17" s="1" customFormat="1" ht="15.75" customHeight="1">
      <c r="B733" s="14" t="s">
        <v>58</v>
      </c>
      <c r="C733" s="34"/>
      <c r="D733" s="26"/>
      <c r="E733" s="21"/>
      <c r="F733" s="34" t="s">
        <v>90</v>
      </c>
      <c r="G733" s="9" t="s">
        <v>11</v>
      </c>
      <c r="H733" s="11">
        <v>1994</v>
      </c>
      <c r="I733" s="11" t="s">
        <v>5</v>
      </c>
      <c r="J733" s="12" t="s">
        <v>100</v>
      </c>
      <c r="K733" s="16" t="s">
        <v>6</v>
      </c>
      <c r="L733" s="16" t="s">
        <v>7</v>
      </c>
      <c r="M733" s="10">
        <v>0</v>
      </c>
      <c r="N733" s="19">
        <v>420</v>
      </c>
      <c r="O733" s="23"/>
      <c r="P733" s="17">
        <f t="shared" si="28"/>
        <v>504</v>
      </c>
      <c r="Q733" s="18">
        <f t="shared" si="29"/>
        <v>0</v>
      </c>
    </row>
    <row r="734" spans="2:17" s="1" customFormat="1" ht="15.75" customHeight="1">
      <c r="B734" s="14" t="s">
        <v>58</v>
      </c>
      <c r="C734" s="34"/>
      <c r="D734" s="26" t="s">
        <v>251</v>
      </c>
      <c r="E734" s="21"/>
      <c r="F734" s="34" t="s">
        <v>90</v>
      </c>
      <c r="G734" s="9" t="s">
        <v>11</v>
      </c>
      <c r="H734" s="11">
        <v>1996</v>
      </c>
      <c r="I734" s="11" t="s">
        <v>12</v>
      </c>
      <c r="J734" s="12" t="s">
        <v>100</v>
      </c>
      <c r="K734" s="16" t="s">
        <v>25</v>
      </c>
      <c r="L734" s="16" t="s">
        <v>7</v>
      </c>
      <c r="M734" s="10">
        <v>1</v>
      </c>
      <c r="N734" s="19">
        <v>1200</v>
      </c>
      <c r="O734" s="23"/>
      <c r="P734" s="17">
        <f t="shared" si="28"/>
        <v>1440</v>
      </c>
      <c r="Q734" s="18">
        <f t="shared" si="29"/>
        <v>0</v>
      </c>
    </row>
    <row r="735" spans="2:17" s="1" customFormat="1" ht="15.75" customHeight="1">
      <c r="B735" s="14" t="s">
        <v>58</v>
      </c>
      <c r="C735" s="34"/>
      <c r="D735" s="26" t="s">
        <v>251</v>
      </c>
      <c r="E735" s="21"/>
      <c r="F735" s="34" t="s">
        <v>90</v>
      </c>
      <c r="G735" s="9" t="s">
        <v>11</v>
      </c>
      <c r="H735" s="11">
        <v>1996</v>
      </c>
      <c r="I735" s="11" t="s">
        <v>12</v>
      </c>
      <c r="J735" s="12" t="s">
        <v>100</v>
      </c>
      <c r="K735" s="16" t="s">
        <v>6</v>
      </c>
      <c r="L735" s="16" t="s">
        <v>7</v>
      </c>
      <c r="M735" s="10">
        <v>1</v>
      </c>
      <c r="N735" s="19">
        <v>1150</v>
      </c>
      <c r="O735" s="23"/>
      <c r="P735" s="17">
        <f t="shared" si="28"/>
        <v>1380</v>
      </c>
      <c r="Q735" s="18">
        <f t="shared" si="29"/>
        <v>0</v>
      </c>
    </row>
    <row r="736" spans="2:17" s="1" customFormat="1" ht="15.75" customHeight="1">
      <c r="B736" s="14" t="s">
        <v>58</v>
      </c>
      <c r="C736" s="34"/>
      <c r="D736" s="26"/>
      <c r="E736" s="21"/>
      <c r="F736" s="34" t="s">
        <v>90</v>
      </c>
      <c r="G736" s="9" t="s">
        <v>11</v>
      </c>
      <c r="H736" s="11">
        <v>1996</v>
      </c>
      <c r="I736" s="11" t="s">
        <v>5</v>
      </c>
      <c r="J736" s="12" t="s">
        <v>100</v>
      </c>
      <c r="K736" s="16" t="s">
        <v>6</v>
      </c>
      <c r="L736" s="16" t="s">
        <v>7</v>
      </c>
      <c r="M736" s="10">
        <v>2</v>
      </c>
      <c r="N736" s="19">
        <v>630</v>
      </c>
      <c r="O736" s="23"/>
      <c r="P736" s="17">
        <f t="shared" si="28"/>
        <v>756</v>
      </c>
      <c r="Q736" s="18">
        <f t="shared" si="29"/>
        <v>0</v>
      </c>
    </row>
    <row r="737" spans="2:17" s="1" customFormat="1" ht="15.75" customHeight="1">
      <c r="B737" s="14" t="s">
        <v>58</v>
      </c>
      <c r="C737" s="34"/>
      <c r="D737" s="26"/>
      <c r="E737" s="21"/>
      <c r="F737" s="34" t="s">
        <v>90</v>
      </c>
      <c r="G737" s="9" t="s">
        <v>11</v>
      </c>
      <c r="H737" s="11">
        <v>1996</v>
      </c>
      <c r="I737" s="11" t="s">
        <v>5</v>
      </c>
      <c r="J737" s="12" t="s">
        <v>23</v>
      </c>
      <c r="K737" s="16" t="s">
        <v>6</v>
      </c>
      <c r="L737" s="16" t="s">
        <v>7</v>
      </c>
      <c r="M737" s="10">
        <v>0</v>
      </c>
      <c r="N737" s="19">
        <v>820</v>
      </c>
      <c r="O737" s="23">
        <v>4920</v>
      </c>
      <c r="P737" s="17">
        <f t="shared" si="28"/>
        <v>984</v>
      </c>
      <c r="Q737" s="18">
        <f t="shared" si="29"/>
        <v>5904</v>
      </c>
    </row>
    <row r="738" spans="2:17" s="1" customFormat="1" ht="15.75" customHeight="1">
      <c r="B738" s="14" t="s">
        <v>58</v>
      </c>
      <c r="C738" s="34"/>
      <c r="D738" s="26"/>
      <c r="E738" s="21"/>
      <c r="F738" s="34" t="s">
        <v>90</v>
      </c>
      <c r="G738" s="9" t="s">
        <v>11</v>
      </c>
      <c r="H738" s="11">
        <v>1996</v>
      </c>
      <c r="I738" s="11" t="s">
        <v>5</v>
      </c>
      <c r="J738" s="12" t="s">
        <v>100</v>
      </c>
      <c r="K738" s="16" t="s">
        <v>6</v>
      </c>
      <c r="L738" s="16" t="s">
        <v>7</v>
      </c>
      <c r="M738" s="10">
        <v>0</v>
      </c>
      <c r="N738" s="19">
        <v>620</v>
      </c>
      <c r="O738" s="23"/>
      <c r="P738" s="17">
        <f t="shared" si="28"/>
        <v>744</v>
      </c>
      <c r="Q738" s="18">
        <f t="shared" si="29"/>
        <v>0</v>
      </c>
    </row>
    <row r="739" spans="2:17" s="1" customFormat="1" ht="15.75" customHeight="1">
      <c r="B739" s="14" t="s">
        <v>58</v>
      </c>
      <c r="C739" s="34"/>
      <c r="D739" s="26"/>
      <c r="E739" s="21"/>
      <c r="F739" s="34" t="s">
        <v>90</v>
      </c>
      <c r="G739" s="9" t="s">
        <v>11</v>
      </c>
      <c r="H739" s="11">
        <v>1996</v>
      </c>
      <c r="I739" s="11" t="s">
        <v>5</v>
      </c>
      <c r="J739" s="12" t="s">
        <v>100</v>
      </c>
      <c r="K739" s="16" t="s">
        <v>8</v>
      </c>
      <c r="L739" s="16" t="s">
        <v>7</v>
      </c>
      <c r="M739" s="10">
        <v>0</v>
      </c>
      <c r="N739" s="19">
        <v>550</v>
      </c>
      <c r="O739" s="23"/>
      <c r="P739" s="17">
        <f t="shared" si="28"/>
        <v>660</v>
      </c>
      <c r="Q739" s="18">
        <f t="shared" si="29"/>
        <v>0</v>
      </c>
    </row>
    <row r="740" spans="2:17" s="1" customFormat="1" ht="15.75" customHeight="1">
      <c r="B740" s="14" t="s">
        <v>58</v>
      </c>
      <c r="C740" s="34"/>
      <c r="D740" s="26"/>
      <c r="E740" s="21"/>
      <c r="F740" s="34" t="s">
        <v>90</v>
      </c>
      <c r="G740" s="9" t="s">
        <v>11</v>
      </c>
      <c r="H740" s="11">
        <v>1996</v>
      </c>
      <c r="I740" s="11" t="s">
        <v>5</v>
      </c>
      <c r="J740" s="12" t="s">
        <v>100</v>
      </c>
      <c r="K740" s="16" t="s">
        <v>25</v>
      </c>
      <c r="L740" s="16" t="s">
        <v>7</v>
      </c>
      <c r="M740" s="10">
        <v>0</v>
      </c>
      <c r="N740" s="19">
        <v>560</v>
      </c>
      <c r="O740" s="23"/>
      <c r="P740" s="17">
        <f t="shared" si="28"/>
        <v>672</v>
      </c>
      <c r="Q740" s="18">
        <f t="shared" si="29"/>
        <v>0</v>
      </c>
    </row>
    <row r="741" spans="2:17" s="1" customFormat="1" ht="15.75" customHeight="1">
      <c r="B741" s="14" t="s">
        <v>58</v>
      </c>
      <c r="C741" s="34"/>
      <c r="D741" s="26"/>
      <c r="E741" s="21"/>
      <c r="F741" s="34" t="s">
        <v>90</v>
      </c>
      <c r="G741" s="9" t="s">
        <v>11</v>
      </c>
      <c r="H741" s="11">
        <v>1997</v>
      </c>
      <c r="I741" s="11" t="s">
        <v>5</v>
      </c>
      <c r="J741" s="12" t="s">
        <v>100</v>
      </c>
      <c r="K741" s="16" t="s">
        <v>25</v>
      </c>
      <c r="L741" s="16" t="s">
        <v>7</v>
      </c>
      <c r="M741" s="10">
        <v>0</v>
      </c>
      <c r="N741" s="19">
        <v>400</v>
      </c>
      <c r="O741" s="23"/>
      <c r="P741" s="17">
        <f t="shared" si="28"/>
        <v>480</v>
      </c>
      <c r="Q741" s="18">
        <f t="shared" si="29"/>
        <v>0</v>
      </c>
    </row>
    <row r="742" spans="2:17" s="1" customFormat="1" ht="15.75" customHeight="1">
      <c r="B742" s="14" t="s">
        <v>58</v>
      </c>
      <c r="C742" s="34"/>
      <c r="D742" s="28"/>
      <c r="E742" s="24"/>
      <c r="F742" s="34" t="s">
        <v>90</v>
      </c>
      <c r="G742" s="9" t="s">
        <v>11</v>
      </c>
      <c r="H742" s="11">
        <v>1998</v>
      </c>
      <c r="I742" s="11" t="s">
        <v>5</v>
      </c>
      <c r="J742" s="12" t="s">
        <v>100</v>
      </c>
      <c r="K742" s="16" t="s">
        <v>25</v>
      </c>
      <c r="L742" s="16" t="s">
        <v>7</v>
      </c>
      <c r="M742" s="10">
        <v>0</v>
      </c>
      <c r="N742" s="19">
        <v>500</v>
      </c>
      <c r="O742" s="23"/>
      <c r="P742" s="17">
        <f t="shared" si="28"/>
        <v>600</v>
      </c>
      <c r="Q742" s="18">
        <f t="shared" si="29"/>
        <v>0</v>
      </c>
    </row>
    <row r="743" spans="2:17" s="1" customFormat="1" ht="15.75" customHeight="1">
      <c r="B743" s="14" t="s">
        <v>58</v>
      </c>
      <c r="C743" s="34"/>
      <c r="D743" s="25"/>
      <c r="E743" s="40"/>
      <c r="F743" s="34" t="s">
        <v>90</v>
      </c>
      <c r="G743" s="9" t="s">
        <v>11</v>
      </c>
      <c r="H743" s="11">
        <v>1998</v>
      </c>
      <c r="I743" s="11" t="s">
        <v>5</v>
      </c>
      <c r="J743" s="12" t="s">
        <v>15</v>
      </c>
      <c r="K743" s="16" t="s">
        <v>6</v>
      </c>
      <c r="L743" s="16" t="s">
        <v>7</v>
      </c>
      <c r="M743" s="10">
        <v>0</v>
      </c>
      <c r="N743" s="19">
        <v>540</v>
      </c>
      <c r="O743" s="23">
        <v>540</v>
      </c>
      <c r="P743" s="17">
        <f t="shared" si="28"/>
        <v>648</v>
      </c>
      <c r="Q743" s="18">
        <f t="shared" si="29"/>
        <v>648</v>
      </c>
    </row>
    <row r="744" spans="2:17" s="1" customFormat="1" ht="15.75" customHeight="1">
      <c r="B744" s="14" t="s">
        <v>58</v>
      </c>
      <c r="C744" s="34"/>
      <c r="D744" s="26"/>
      <c r="E744" s="21"/>
      <c r="F744" s="34" t="s">
        <v>90</v>
      </c>
      <c r="G744" s="9" t="s">
        <v>11</v>
      </c>
      <c r="H744" s="11">
        <v>1998</v>
      </c>
      <c r="I744" s="11" t="s">
        <v>5</v>
      </c>
      <c r="J744" s="12" t="s">
        <v>100</v>
      </c>
      <c r="K744" s="16" t="s">
        <v>6</v>
      </c>
      <c r="L744" s="16" t="s">
        <v>7</v>
      </c>
      <c r="M744" s="10">
        <v>0</v>
      </c>
      <c r="N744" s="19">
        <v>500</v>
      </c>
      <c r="O744" s="23"/>
      <c r="P744" s="17">
        <f t="shared" si="28"/>
        <v>600</v>
      </c>
      <c r="Q744" s="18">
        <f t="shared" si="29"/>
        <v>0</v>
      </c>
    </row>
    <row r="745" spans="2:17" s="1" customFormat="1" ht="15.75" customHeight="1">
      <c r="B745" s="14" t="s">
        <v>58</v>
      </c>
      <c r="C745" s="34"/>
      <c r="D745" s="26"/>
      <c r="E745" s="21"/>
      <c r="F745" s="34" t="s">
        <v>90</v>
      </c>
      <c r="G745" s="9" t="s">
        <v>11</v>
      </c>
      <c r="H745" s="11">
        <v>1999</v>
      </c>
      <c r="I745" s="11" t="s">
        <v>5</v>
      </c>
      <c r="J745" s="12" t="s">
        <v>100</v>
      </c>
      <c r="K745" s="16" t="s">
        <v>25</v>
      </c>
      <c r="L745" s="16" t="s">
        <v>7</v>
      </c>
      <c r="M745" s="10">
        <v>1</v>
      </c>
      <c r="N745" s="19">
        <v>450</v>
      </c>
      <c r="O745" s="23"/>
      <c r="P745" s="17">
        <f t="shared" si="28"/>
        <v>540</v>
      </c>
      <c r="Q745" s="18">
        <f t="shared" si="29"/>
        <v>0</v>
      </c>
    </row>
    <row r="746" spans="2:17" s="1" customFormat="1" ht="15.75" customHeight="1">
      <c r="B746" s="14" t="s">
        <v>58</v>
      </c>
      <c r="C746" s="34"/>
      <c r="D746" s="26"/>
      <c r="E746" s="43" t="s">
        <v>254</v>
      </c>
      <c r="F746" s="34" t="s">
        <v>90</v>
      </c>
      <c r="G746" s="9" t="s">
        <v>11</v>
      </c>
      <c r="H746" s="11">
        <v>1999</v>
      </c>
      <c r="I746" s="11" t="s">
        <v>5</v>
      </c>
      <c r="J746" s="12" t="s">
        <v>33</v>
      </c>
      <c r="K746" s="16" t="s">
        <v>6</v>
      </c>
      <c r="L746" s="16" t="s">
        <v>7</v>
      </c>
      <c r="M746" s="10">
        <v>4</v>
      </c>
      <c r="N746" s="19">
        <v>490</v>
      </c>
      <c r="O746" s="23"/>
      <c r="P746" s="17">
        <f t="shared" si="28"/>
        <v>588</v>
      </c>
      <c r="Q746" s="18">
        <f t="shared" si="29"/>
        <v>0</v>
      </c>
    </row>
    <row r="747" spans="2:17" s="1" customFormat="1" ht="15.75" customHeight="1">
      <c r="B747" s="14" t="s">
        <v>58</v>
      </c>
      <c r="C747" s="34"/>
      <c r="D747" s="26"/>
      <c r="E747" s="21"/>
      <c r="F747" s="34" t="s">
        <v>90</v>
      </c>
      <c r="G747" s="9" t="s">
        <v>11</v>
      </c>
      <c r="H747" s="11">
        <v>1999</v>
      </c>
      <c r="I747" s="11" t="s">
        <v>5</v>
      </c>
      <c r="J747" s="12" t="s">
        <v>33</v>
      </c>
      <c r="K747" s="16" t="s">
        <v>43</v>
      </c>
      <c r="L747" s="16" t="s">
        <v>7</v>
      </c>
      <c r="M747" s="10">
        <v>0</v>
      </c>
      <c r="N747" s="19">
        <v>450</v>
      </c>
      <c r="O747" s="23"/>
      <c r="P747" s="17">
        <f t="shared" si="28"/>
        <v>540</v>
      </c>
      <c r="Q747" s="18">
        <f t="shared" si="29"/>
        <v>0</v>
      </c>
    </row>
    <row r="748" spans="2:17" s="1" customFormat="1" ht="15.75" customHeight="1">
      <c r="B748" s="14" t="s">
        <v>58</v>
      </c>
      <c r="C748" s="34"/>
      <c r="D748" s="25"/>
      <c r="E748" s="20"/>
      <c r="F748" s="34" t="s">
        <v>90</v>
      </c>
      <c r="G748" s="9" t="s">
        <v>11</v>
      </c>
      <c r="H748" s="11">
        <v>1999</v>
      </c>
      <c r="I748" s="11" t="s">
        <v>5</v>
      </c>
      <c r="J748" s="12" t="s">
        <v>100</v>
      </c>
      <c r="K748" s="16" t="s">
        <v>6</v>
      </c>
      <c r="L748" s="16" t="s">
        <v>7</v>
      </c>
      <c r="M748" s="10">
        <v>0</v>
      </c>
      <c r="N748" s="19">
        <v>470</v>
      </c>
      <c r="O748" s="23"/>
      <c r="P748" s="17">
        <f t="shared" si="28"/>
        <v>564</v>
      </c>
      <c r="Q748" s="18">
        <f t="shared" si="29"/>
        <v>0</v>
      </c>
    </row>
    <row r="749" spans="2:17" s="1" customFormat="1" ht="15.75" customHeight="1">
      <c r="B749" s="14" t="s">
        <v>58</v>
      </c>
      <c r="C749" s="34"/>
      <c r="D749" s="26"/>
      <c r="E749" s="21"/>
      <c r="F749" s="34" t="s">
        <v>90</v>
      </c>
      <c r="G749" s="9" t="s">
        <v>11</v>
      </c>
      <c r="H749" s="11">
        <v>2000</v>
      </c>
      <c r="I749" s="11" t="s">
        <v>5</v>
      </c>
      <c r="J749" s="12" t="s">
        <v>23</v>
      </c>
      <c r="K749" s="16" t="s">
        <v>6</v>
      </c>
      <c r="L749" s="16" t="s">
        <v>7</v>
      </c>
      <c r="M749" s="10">
        <v>0</v>
      </c>
      <c r="N749" s="19">
        <v>870</v>
      </c>
      <c r="O749" s="23">
        <v>5220</v>
      </c>
      <c r="P749" s="17">
        <f t="shared" si="28"/>
        <v>1044</v>
      </c>
      <c r="Q749" s="18">
        <f t="shared" si="29"/>
        <v>6264</v>
      </c>
    </row>
    <row r="750" spans="2:17" s="1" customFormat="1" ht="15.75" customHeight="1">
      <c r="B750" s="14" t="s">
        <v>58</v>
      </c>
      <c r="C750" s="34"/>
      <c r="D750" s="28"/>
      <c r="E750" s="24"/>
      <c r="F750" s="34" t="s">
        <v>90</v>
      </c>
      <c r="G750" s="9" t="s">
        <v>11</v>
      </c>
      <c r="H750" s="11">
        <v>2000</v>
      </c>
      <c r="I750" s="11" t="s">
        <v>5</v>
      </c>
      <c r="J750" s="12" t="s">
        <v>15</v>
      </c>
      <c r="K750" s="16" t="s">
        <v>6</v>
      </c>
      <c r="L750" s="16" t="s">
        <v>7</v>
      </c>
      <c r="M750" s="10">
        <v>0</v>
      </c>
      <c r="N750" s="19">
        <v>850</v>
      </c>
      <c r="O750" s="23">
        <v>850</v>
      </c>
      <c r="P750" s="17">
        <f t="shared" si="28"/>
        <v>1020</v>
      </c>
      <c r="Q750" s="18">
        <f t="shared" si="29"/>
        <v>1020</v>
      </c>
    </row>
    <row r="751" spans="2:17" s="1" customFormat="1" ht="15.75" customHeight="1">
      <c r="B751" s="14" t="s">
        <v>58</v>
      </c>
      <c r="C751" s="34"/>
      <c r="D751" s="26"/>
      <c r="E751" s="21"/>
      <c r="F751" s="34" t="s">
        <v>90</v>
      </c>
      <c r="G751" s="9" t="s">
        <v>11</v>
      </c>
      <c r="H751" s="11">
        <v>2000</v>
      </c>
      <c r="I751" s="13" t="s">
        <v>5</v>
      </c>
      <c r="J751" s="12" t="s">
        <v>100</v>
      </c>
      <c r="K751" s="16" t="s">
        <v>6</v>
      </c>
      <c r="L751" s="16" t="s">
        <v>24</v>
      </c>
      <c r="M751" s="10">
        <v>0</v>
      </c>
      <c r="N751" s="19">
        <v>800</v>
      </c>
      <c r="O751" s="23"/>
      <c r="P751" s="17">
        <f t="shared" si="28"/>
        <v>960</v>
      </c>
      <c r="Q751" s="18">
        <f t="shared" si="29"/>
        <v>0</v>
      </c>
    </row>
    <row r="752" spans="2:17" s="1" customFormat="1" ht="15.75" customHeight="1">
      <c r="B752" s="14" t="s">
        <v>58</v>
      </c>
      <c r="C752" s="34"/>
      <c r="D752" s="28"/>
      <c r="E752" s="40" t="s">
        <v>254</v>
      </c>
      <c r="F752" s="34" t="s">
        <v>90</v>
      </c>
      <c r="G752" s="9" t="s">
        <v>11</v>
      </c>
      <c r="H752" s="11">
        <v>2001</v>
      </c>
      <c r="I752" s="11" t="s">
        <v>12</v>
      </c>
      <c r="J752" s="12" t="s">
        <v>15</v>
      </c>
      <c r="K752" s="16" t="s">
        <v>6</v>
      </c>
      <c r="L752" s="16" t="s">
        <v>7</v>
      </c>
      <c r="M752" s="10">
        <v>1</v>
      </c>
      <c r="N752" s="19">
        <v>900</v>
      </c>
      <c r="O752" s="23">
        <v>900</v>
      </c>
      <c r="P752" s="17">
        <f t="shared" si="28"/>
        <v>1080</v>
      </c>
      <c r="Q752" s="18">
        <f t="shared" si="29"/>
        <v>1080</v>
      </c>
    </row>
    <row r="753" spans="2:17" s="1" customFormat="1" ht="15.75" customHeight="1">
      <c r="B753" s="14" t="s">
        <v>58</v>
      </c>
      <c r="C753" s="34"/>
      <c r="D753" s="26"/>
      <c r="E753" s="21"/>
      <c r="F753" s="34" t="s">
        <v>90</v>
      </c>
      <c r="G753" s="9" t="s">
        <v>11</v>
      </c>
      <c r="H753" s="11">
        <v>2001</v>
      </c>
      <c r="I753" s="11" t="s">
        <v>5</v>
      </c>
      <c r="J753" s="12" t="s">
        <v>100</v>
      </c>
      <c r="K753" s="16" t="s">
        <v>6</v>
      </c>
      <c r="L753" s="16" t="s">
        <v>7</v>
      </c>
      <c r="M753" s="10">
        <v>0</v>
      </c>
      <c r="N753" s="19">
        <v>450</v>
      </c>
      <c r="O753" s="23"/>
      <c r="P753" s="17">
        <f t="shared" si="28"/>
        <v>540</v>
      </c>
      <c r="Q753" s="18">
        <f t="shared" si="29"/>
        <v>0</v>
      </c>
    </row>
    <row r="754" spans="2:17" s="1" customFormat="1" ht="15.75" customHeight="1">
      <c r="B754" s="14" t="s">
        <v>58</v>
      </c>
      <c r="C754" s="34"/>
      <c r="D754" s="26"/>
      <c r="E754" s="21"/>
      <c r="F754" s="34" t="s">
        <v>90</v>
      </c>
      <c r="G754" s="9" t="s">
        <v>11</v>
      </c>
      <c r="H754" s="11">
        <v>2002</v>
      </c>
      <c r="I754" s="11" t="s">
        <v>5</v>
      </c>
      <c r="J754" s="12" t="s">
        <v>100</v>
      </c>
      <c r="K754" s="16" t="s">
        <v>6</v>
      </c>
      <c r="L754" s="16" t="s">
        <v>7</v>
      </c>
      <c r="M754" s="10">
        <v>0</v>
      </c>
      <c r="N754" s="19">
        <v>405</v>
      </c>
      <c r="O754" s="23"/>
      <c r="P754" s="17">
        <f t="shared" si="28"/>
        <v>486</v>
      </c>
      <c r="Q754" s="18">
        <f t="shared" si="29"/>
        <v>0</v>
      </c>
    </row>
    <row r="755" spans="2:17" s="1" customFormat="1" ht="15.75" customHeight="1">
      <c r="B755" s="14" t="s">
        <v>58</v>
      </c>
      <c r="C755" s="34"/>
      <c r="D755" s="25"/>
      <c r="E755" s="20"/>
      <c r="F755" s="34" t="s">
        <v>90</v>
      </c>
      <c r="G755" s="9" t="s">
        <v>11</v>
      </c>
      <c r="H755" s="11">
        <v>2002</v>
      </c>
      <c r="I755" s="11" t="s">
        <v>5</v>
      </c>
      <c r="J755" s="12" t="s">
        <v>100</v>
      </c>
      <c r="K755" s="16" t="s">
        <v>6</v>
      </c>
      <c r="L755" s="16" t="s">
        <v>7</v>
      </c>
      <c r="M755" s="10">
        <v>0</v>
      </c>
      <c r="N755" s="19">
        <v>470</v>
      </c>
      <c r="O755" s="23"/>
      <c r="P755" s="17">
        <f t="shared" si="28"/>
        <v>564</v>
      </c>
      <c r="Q755" s="18">
        <f t="shared" si="29"/>
        <v>0</v>
      </c>
    </row>
    <row r="756" spans="2:17" s="1" customFormat="1" ht="15.75" customHeight="1">
      <c r="B756" s="14" t="s">
        <v>58</v>
      </c>
      <c r="C756" s="34"/>
      <c r="D756" s="25"/>
      <c r="E756" s="20"/>
      <c r="F756" s="34" t="s">
        <v>90</v>
      </c>
      <c r="G756" s="9" t="s">
        <v>11</v>
      </c>
      <c r="H756" s="11">
        <v>2005</v>
      </c>
      <c r="I756" s="11" t="s">
        <v>5</v>
      </c>
      <c r="J756" s="12" t="s">
        <v>100</v>
      </c>
      <c r="K756" s="16" t="s">
        <v>6</v>
      </c>
      <c r="L756" s="16" t="s">
        <v>7</v>
      </c>
      <c r="M756" s="10">
        <v>1</v>
      </c>
      <c r="N756" s="19">
        <v>600</v>
      </c>
      <c r="O756" s="23"/>
      <c r="P756" s="17">
        <f t="shared" si="28"/>
        <v>720</v>
      </c>
      <c r="Q756" s="18">
        <f t="shared" si="29"/>
        <v>0</v>
      </c>
    </row>
    <row r="757" spans="2:17" s="1" customFormat="1" ht="15.75" customHeight="1">
      <c r="B757" s="14" t="s">
        <v>58</v>
      </c>
      <c r="C757" s="34"/>
      <c r="D757" s="28"/>
      <c r="E757" s="24"/>
      <c r="F757" s="34" t="s">
        <v>90</v>
      </c>
      <c r="G757" s="9" t="s">
        <v>11</v>
      </c>
      <c r="H757" s="11">
        <v>2005</v>
      </c>
      <c r="I757" s="11" t="s">
        <v>5</v>
      </c>
      <c r="J757" s="12" t="s">
        <v>15</v>
      </c>
      <c r="K757" s="16" t="s">
        <v>6</v>
      </c>
      <c r="L757" s="16" t="s">
        <v>7</v>
      </c>
      <c r="M757" s="10">
        <v>0</v>
      </c>
      <c r="N757" s="19">
        <v>650</v>
      </c>
      <c r="O757" s="23">
        <v>650</v>
      </c>
      <c r="P757" s="17">
        <f t="shared" si="28"/>
        <v>780</v>
      </c>
      <c r="Q757" s="18">
        <f t="shared" si="29"/>
        <v>780</v>
      </c>
    </row>
    <row r="758" spans="2:17" s="1" customFormat="1" ht="15.75" customHeight="1">
      <c r="B758" s="14" t="s">
        <v>58</v>
      </c>
      <c r="C758" s="34"/>
      <c r="D758" s="28"/>
      <c r="E758" s="24"/>
      <c r="F758" s="34" t="s">
        <v>90</v>
      </c>
      <c r="G758" s="9" t="s">
        <v>11</v>
      </c>
      <c r="H758" s="11">
        <v>2006</v>
      </c>
      <c r="I758" s="11" t="s">
        <v>5</v>
      </c>
      <c r="J758" s="12" t="s">
        <v>33</v>
      </c>
      <c r="K758" s="16" t="s">
        <v>6</v>
      </c>
      <c r="L758" s="16" t="s">
        <v>7</v>
      </c>
      <c r="M758" s="10">
        <v>0</v>
      </c>
      <c r="N758" s="19">
        <v>470</v>
      </c>
      <c r="O758" s="23">
        <v>5640</v>
      </c>
      <c r="P758" s="17">
        <f t="shared" si="28"/>
        <v>564</v>
      </c>
      <c r="Q758" s="18">
        <f t="shared" si="29"/>
        <v>6768</v>
      </c>
    </row>
    <row r="759" spans="2:17" s="1" customFormat="1" ht="15.75" customHeight="1">
      <c r="B759" s="14" t="s">
        <v>58</v>
      </c>
      <c r="C759" s="34"/>
      <c r="D759" s="25"/>
      <c r="E759" s="20"/>
      <c r="F759" s="34" t="s">
        <v>90</v>
      </c>
      <c r="G759" s="9" t="s">
        <v>11</v>
      </c>
      <c r="H759" s="11">
        <v>2006</v>
      </c>
      <c r="I759" s="11" t="s">
        <v>5</v>
      </c>
      <c r="J759" s="12" t="s">
        <v>15</v>
      </c>
      <c r="K759" s="16" t="s">
        <v>6</v>
      </c>
      <c r="L759" s="16" t="s">
        <v>7</v>
      </c>
      <c r="M759" s="10">
        <v>0</v>
      </c>
      <c r="N759" s="19">
        <v>525</v>
      </c>
      <c r="O759" s="23"/>
      <c r="P759" s="17">
        <f t="shared" si="28"/>
        <v>630</v>
      </c>
      <c r="Q759" s="18">
        <f t="shared" si="29"/>
        <v>0</v>
      </c>
    </row>
    <row r="760" spans="2:17" s="1" customFormat="1" ht="15.75" customHeight="1">
      <c r="B760" s="14" t="s">
        <v>58</v>
      </c>
      <c r="C760" s="34"/>
      <c r="D760" s="26"/>
      <c r="E760" s="21"/>
      <c r="F760" s="34" t="s">
        <v>90</v>
      </c>
      <c r="G760" s="9" t="s">
        <v>11</v>
      </c>
      <c r="H760" s="11">
        <v>2010</v>
      </c>
      <c r="I760" s="11" t="s">
        <v>5</v>
      </c>
      <c r="J760" s="12" t="s">
        <v>100</v>
      </c>
      <c r="K760" s="16" t="s">
        <v>6</v>
      </c>
      <c r="L760" s="16" t="s">
        <v>7</v>
      </c>
      <c r="M760" s="10">
        <v>0</v>
      </c>
      <c r="N760" s="19">
        <v>630</v>
      </c>
      <c r="O760" s="23"/>
      <c r="P760" s="17">
        <f t="shared" si="28"/>
        <v>756</v>
      </c>
      <c r="Q760" s="18">
        <f t="shared" si="29"/>
        <v>0</v>
      </c>
    </row>
    <row r="761" spans="2:17" s="1" customFormat="1" ht="15.75" customHeight="1">
      <c r="B761" s="14" t="s">
        <v>58</v>
      </c>
      <c r="C761" s="34"/>
      <c r="D761" s="25"/>
      <c r="E761" s="20"/>
      <c r="F761" s="34" t="s">
        <v>90</v>
      </c>
      <c r="G761" s="9" t="s">
        <v>11</v>
      </c>
      <c r="H761" s="11">
        <v>2010</v>
      </c>
      <c r="I761" s="11" t="s">
        <v>5</v>
      </c>
      <c r="J761" s="12" t="s">
        <v>100</v>
      </c>
      <c r="K761" s="16" t="s">
        <v>6</v>
      </c>
      <c r="L761" s="16" t="s">
        <v>7</v>
      </c>
      <c r="M761" s="10">
        <v>0</v>
      </c>
      <c r="N761" s="19">
        <v>600</v>
      </c>
      <c r="O761" s="23"/>
      <c r="P761" s="17">
        <f t="shared" si="28"/>
        <v>720</v>
      </c>
      <c r="Q761" s="18">
        <f t="shared" si="29"/>
        <v>0</v>
      </c>
    </row>
    <row r="762" spans="2:17" s="1" customFormat="1" ht="15.75" customHeight="1">
      <c r="B762" s="14" t="s">
        <v>58</v>
      </c>
      <c r="C762" s="34"/>
      <c r="D762" s="25"/>
      <c r="E762" s="20"/>
      <c r="F762" s="34" t="s">
        <v>90</v>
      </c>
      <c r="G762" s="9" t="s">
        <v>11</v>
      </c>
      <c r="H762" s="11">
        <v>2010</v>
      </c>
      <c r="I762" s="11" t="s">
        <v>5</v>
      </c>
      <c r="J762" s="12" t="s">
        <v>23</v>
      </c>
      <c r="K762" s="16" t="s">
        <v>6</v>
      </c>
      <c r="L762" s="16" t="s">
        <v>7</v>
      </c>
      <c r="M762" s="10">
        <v>0</v>
      </c>
      <c r="N762" s="19">
        <v>710</v>
      </c>
      <c r="O762" s="23">
        <v>4260</v>
      </c>
      <c r="P762" s="17">
        <f t="shared" si="28"/>
        <v>852</v>
      </c>
      <c r="Q762" s="18">
        <f t="shared" si="29"/>
        <v>5112</v>
      </c>
    </row>
    <row r="763" spans="2:17" s="1" customFormat="1" ht="15.75" customHeight="1">
      <c r="B763" s="14" t="s">
        <v>58</v>
      </c>
      <c r="C763" s="34"/>
      <c r="D763" s="26" t="s">
        <v>251</v>
      </c>
      <c r="E763" s="20"/>
      <c r="F763" s="34" t="s">
        <v>90</v>
      </c>
      <c r="G763" s="9" t="s">
        <v>11</v>
      </c>
      <c r="H763" s="11">
        <v>2011</v>
      </c>
      <c r="I763" s="11" t="s">
        <v>5</v>
      </c>
      <c r="J763" s="12" t="s">
        <v>15</v>
      </c>
      <c r="K763" s="16" t="s">
        <v>6</v>
      </c>
      <c r="L763" s="16" t="s">
        <v>7</v>
      </c>
      <c r="M763" s="10">
        <v>1</v>
      </c>
      <c r="N763" s="19">
        <v>400</v>
      </c>
      <c r="O763" s="23"/>
      <c r="P763" s="17">
        <f t="shared" si="28"/>
        <v>480</v>
      </c>
      <c r="Q763" s="18">
        <f t="shared" si="29"/>
        <v>0</v>
      </c>
    </row>
    <row r="764" spans="2:17" s="1" customFormat="1" ht="15.75" customHeight="1">
      <c r="B764" s="14" t="s">
        <v>60</v>
      </c>
      <c r="C764" s="34" t="s">
        <v>412</v>
      </c>
      <c r="D764" s="26" t="s">
        <v>251</v>
      </c>
      <c r="E764" s="21"/>
      <c r="F764" s="34" t="s">
        <v>90</v>
      </c>
      <c r="G764" s="9" t="s">
        <v>11</v>
      </c>
      <c r="H764" s="11">
        <v>1979</v>
      </c>
      <c r="I764" s="11" t="s">
        <v>5</v>
      </c>
      <c r="J764" s="12" t="s">
        <v>100</v>
      </c>
      <c r="K764" s="16" t="s">
        <v>6</v>
      </c>
      <c r="L764" s="16" t="s">
        <v>24</v>
      </c>
      <c r="M764" s="10">
        <v>8</v>
      </c>
      <c r="N764" s="19">
        <v>115</v>
      </c>
      <c r="O764" s="23"/>
      <c r="P764" s="17">
        <f t="shared" si="28"/>
        <v>138</v>
      </c>
      <c r="Q764" s="18">
        <f t="shared" si="29"/>
        <v>0</v>
      </c>
    </row>
    <row r="765" spans="2:17" s="1" customFormat="1" ht="15.75" customHeight="1">
      <c r="B765" s="14" t="s">
        <v>60</v>
      </c>
      <c r="C765" s="34" t="s">
        <v>412</v>
      </c>
      <c r="D765" s="26"/>
      <c r="E765" s="21"/>
      <c r="F765" s="34" t="s">
        <v>90</v>
      </c>
      <c r="G765" s="9" t="s">
        <v>11</v>
      </c>
      <c r="H765" s="11">
        <v>1979</v>
      </c>
      <c r="I765" s="11" t="s">
        <v>5</v>
      </c>
      <c r="J765" s="12" t="s">
        <v>100</v>
      </c>
      <c r="K765" s="16" t="s">
        <v>6</v>
      </c>
      <c r="L765" s="16" t="s">
        <v>9</v>
      </c>
      <c r="M765" s="10">
        <v>0</v>
      </c>
      <c r="N765" s="19">
        <v>120</v>
      </c>
      <c r="O765" s="23"/>
      <c r="P765" s="17">
        <f t="shared" si="28"/>
        <v>144</v>
      </c>
      <c r="Q765" s="18">
        <f t="shared" si="29"/>
        <v>0</v>
      </c>
    </row>
    <row r="766" spans="2:17" s="1" customFormat="1" ht="15.75" customHeight="1">
      <c r="B766" s="14" t="s">
        <v>60</v>
      </c>
      <c r="C766" s="34" t="s">
        <v>412</v>
      </c>
      <c r="D766" s="26"/>
      <c r="E766" s="21"/>
      <c r="F766" s="34" t="s">
        <v>90</v>
      </c>
      <c r="G766" s="9" t="s">
        <v>11</v>
      </c>
      <c r="H766" s="11">
        <v>1981</v>
      </c>
      <c r="I766" s="11" t="s">
        <v>5</v>
      </c>
      <c r="J766" s="12" t="s">
        <v>100</v>
      </c>
      <c r="K766" s="16" t="s">
        <v>6</v>
      </c>
      <c r="L766" s="16" t="s">
        <v>9</v>
      </c>
      <c r="M766" s="10">
        <v>0</v>
      </c>
      <c r="N766" s="19">
        <v>150</v>
      </c>
      <c r="O766" s="23"/>
      <c r="P766" s="17">
        <f t="shared" si="28"/>
        <v>180</v>
      </c>
      <c r="Q766" s="18">
        <f t="shared" si="29"/>
        <v>0</v>
      </c>
    </row>
    <row r="767" spans="2:17" s="1" customFormat="1" ht="15.75" customHeight="1">
      <c r="B767" s="14" t="s">
        <v>60</v>
      </c>
      <c r="C767" s="34" t="s">
        <v>412</v>
      </c>
      <c r="D767" s="26"/>
      <c r="E767" s="21"/>
      <c r="F767" s="34" t="s">
        <v>90</v>
      </c>
      <c r="G767" s="9" t="s">
        <v>11</v>
      </c>
      <c r="H767" s="11">
        <v>1984</v>
      </c>
      <c r="I767" s="11" t="s">
        <v>5</v>
      </c>
      <c r="J767" s="12" t="s">
        <v>100</v>
      </c>
      <c r="K767" s="16" t="s">
        <v>25</v>
      </c>
      <c r="L767" s="16" t="s">
        <v>9</v>
      </c>
      <c r="M767" s="10">
        <v>0</v>
      </c>
      <c r="N767" s="19">
        <v>175</v>
      </c>
      <c r="O767" s="23"/>
      <c r="P767" s="17">
        <f t="shared" si="28"/>
        <v>210</v>
      </c>
      <c r="Q767" s="18">
        <f t="shared" si="29"/>
        <v>0</v>
      </c>
    </row>
    <row r="768" spans="2:17" s="1" customFormat="1" ht="15.75" customHeight="1">
      <c r="B768" s="14" t="s">
        <v>60</v>
      </c>
      <c r="C768" s="34" t="s">
        <v>412</v>
      </c>
      <c r="D768" s="26"/>
      <c r="E768" s="21"/>
      <c r="F768" s="34" t="s">
        <v>90</v>
      </c>
      <c r="G768" s="9" t="s">
        <v>11</v>
      </c>
      <c r="H768" s="11">
        <v>1990</v>
      </c>
      <c r="I768" s="11" t="s">
        <v>5</v>
      </c>
      <c r="J768" s="12" t="s">
        <v>100</v>
      </c>
      <c r="K768" s="16" t="s">
        <v>6</v>
      </c>
      <c r="L768" s="16" t="s">
        <v>9</v>
      </c>
      <c r="M768" s="10">
        <v>0</v>
      </c>
      <c r="N768" s="19">
        <v>165</v>
      </c>
      <c r="O768" s="23"/>
      <c r="P768" s="17">
        <f t="shared" si="28"/>
        <v>198</v>
      </c>
      <c r="Q768" s="18">
        <f t="shared" si="29"/>
        <v>0</v>
      </c>
    </row>
    <row r="769" spans="2:17" s="1" customFormat="1" ht="15.75" customHeight="1">
      <c r="B769" s="14" t="s">
        <v>60</v>
      </c>
      <c r="C769" s="34" t="s">
        <v>412</v>
      </c>
      <c r="D769" s="26"/>
      <c r="E769" s="21"/>
      <c r="F769" s="34" t="s">
        <v>90</v>
      </c>
      <c r="G769" s="9" t="s">
        <v>11</v>
      </c>
      <c r="H769" s="11">
        <v>1992</v>
      </c>
      <c r="I769" s="11" t="s">
        <v>5</v>
      </c>
      <c r="J769" s="12" t="s">
        <v>100</v>
      </c>
      <c r="K769" s="16" t="s">
        <v>6</v>
      </c>
      <c r="L769" s="16" t="s">
        <v>7</v>
      </c>
      <c r="M769" s="10">
        <v>0</v>
      </c>
      <c r="N769" s="19">
        <v>150</v>
      </c>
      <c r="O769" s="23"/>
      <c r="P769" s="17">
        <f t="shared" si="28"/>
        <v>180</v>
      </c>
      <c r="Q769" s="18">
        <f t="shared" si="29"/>
        <v>0</v>
      </c>
    </row>
    <row r="770" spans="2:17" s="1" customFormat="1" ht="15.75" customHeight="1">
      <c r="B770" s="14" t="s">
        <v>60</v>
      </c>
      <c r="C770" s="34" t="s">
        <v>412</v>
      </c>
      <c r="D770" s="26"/>
      <c r="E770" s="21"/>
      <c r="F770" s="34" t="s">
        <v>90</v>
      </c>
      <c r="G770" s="9" t="s">
        <v>11</v>
      </c>
      <c r="H770" s="11">
        <v>1992</v>
      </c>
      <c r="I770" s="11" t="s">
        <v>5</v>
      </c>
      <c r="J770" s="12" t="s">
        <v>100</v>
      </c>
      <c r="K770" s="16" t="s">
        <v>6</v>
      </c>
      <c r="L770" s="16" t="s">
        <v>7</v>
      </c>
      <c r="M770" s="10">
        <v>0</v>
      </c>
      <c r="N770" s="19">
        <v>150</v>
      </c>
      <c r="O770" s="23"/>
      <c r="P770" s="17">
        <f t="shared" si="28"/>
        <v>180</v>
      </c>
      <c r="Q770" s="18">
        <f t="shared" si="29"/>
        <v>0</v>
      </c>
    </row>
    <row r="771" spans="2:17" s="1" customFormat="1" ht="15.75" customHeight="1">
      <c r="B771" s="14" t="s">
        <v>60</v>
      </c>
      <c r="C771" s="34" t="s">
        <v>412</v>
      </c>
      <c r="D771" s="26"/>
      <c r="E771" s="21"/>
      <c r="F771" s="34" t="s">
        <v>90</v>
      </c>
      <c r="G771" s="9" t="s">
        <v>11</v>
      </c>
      <c r="H771" s="11">
        <v>1993</v>
      </c>
      <c r="I771" s="11" t="s">
        <v>5</v>
      </c>
      <c r="J771" s="12" t="s">
        <v>100</v>
      </c>
      <c r="K771" s="16" t="s">
        <v>6</v>
      </c>
      <c r="L771" s="16" t="s">
        <v>7</v>
      </c>
      <c r="M771" s="10">
        <v>0</v>
      </c>
      <c r="N771" s="19">
        <v>130</v>
      </c>
      <c r="O771" s="23"/>
      <c r="P771" s="17">
        <f t="shared" si="28"/>
        <v>156</v>
      </c>
      <c r="Q771" s="18">
        <f t="shared" si="29"/>
        <v>0</v>
      </c>
    </row>
    <row r="772" spans="2:17" s="1" customFormat="1" ht="15.75" customHeight="1">
      <c r="B772" s="14" t="s">
        <v>60</v>
      </c>
      <c r="C772" s="34" t="s">
        <v>412</v>
      </c>
      <c r="D772" s="26"/>
      <c r="E772" s="21"/>
      <c r="F772" s="34" t="s">
        <v>90</v>
      </c>
      <c r="G772" s="9" t="s">
        <v>11</v>
      </c>
      <c r="H772" s="11">
        <v>1993</v>
      </c>
      <c r="I772" s="11" t="s">
        <v>5</v>
      </c>
      <c r="J772" s="12" t="s">
        <v>100</v>
      </c>
      <c r="K772" s="16" t="s">
        <v>6</v>
      </c>
      <c r="L772" s="16" t="s">
        <v>7</v>
      </c>
      <c r="M772" s="10">
        <v>0</v>
      </c>
      <c r="N772" s="19">
        <v>130</v>
      </c>
      <c r="O772" s="23"/>
      <c r="P772" s="17">
        <f t="shared" si="28"/>
        <v>156</v>
      </c>
      <c r="Q772" s="18">
        <f t="shared" si="29"/>
        <v>0</v>
      </c>
    </row>
    <row r="773" spans="2:17" s="1" customFormat="1" ht="15.75" customHeight="1">
      <c r="B773" s="14" t="s">
        <v>60</v>
      </c>
      <c r="C773" s="34" t="s">
        <v>412</v>
      </c>
      <c r="D773" s="26"/>
      <c r="E773" s="21"/>
      <c r="F773" s="34" t="s">
        <v>90</v>
      </c>
      <c r="G773" s="9" t="s">
        <v>11</v>
      </c>
      <c r="H773" s="11">
        <v>1995</v>
      </c>
      <c r="I773" s="11" t="s">
        <v>5</v>
      </c>
      <c r="J773" s="12" t="s">
        <v>100</v>
      </c>
      <c r="K773" s="16" t="s">
        <v>6</v>
      </c>
      <c r="L773" s="16" t="s">
        <v>7</v>
      </c>
      <c r="M773" s="10">
        <v>0</v>
      </c>
      <c r="N773" s="19">
        <v>175</v>
      </c>
      <c r="O773" s="23"/>
      <c r="P773" s="17">
        <f t="shared" si="28"/>
        <v>210</v>
      </c>
      <c r="Q773" s="18">
        <f t="shared" si="29"/>
        <v>0</v>
      </c>
    </row>
    <row r="774" spans="2:17" s="1" customFormat="1" ht="15.75" customHeight="1">
      <c r="B774" s="14" t="s">
        <v>60</v>
      </c>
      <c r="C774" s="34" t="s">
        <v>412</v>
      </c>
      <c r="D774" s="25"/>
      <c r="E774" s="20"/>
      <c r="F774" s="34" t="s">
        <v>90</v>
      </c>
      <c r="G774" s="9" t="s">
        <v>11</v>
      </c>
      <c r="H774" s="11">
        <v>1995</v>
      </c>
      <c r="I774" s="11" t="s">
        <v>5</v>
      </c>
      <c r="J774" s="12" t="s">
        <v>100</v>
      </c>
      <c r="K774" s="16" t="s">
        <v>6</v>
      </c>
      <c r="L774" s="16" t="s">
        <v>7</v>
      </c>
      <c r="M774" s="10">
        <v>0</v>
      </c>
      <c r="N774" s="19">
        <v>150</v>
      </c>
      <c r="O774" s="23"/>
      <c r="P774" s="17">
        <f t="shared" ref="P774:P837" si="30">N774*1.2</f>
        <v>180</v>
      </c>
      <c r="Q774" s="18">
        <f t="shared" ref="Q774:Q837" si="31">O774*1.2</f>
        <v>0</v>
      </c>
    </row>
    <row r="775" spans="2:17" s="1" customFormat="1" ht="15.75" customHeight="1">
      <c r="B775" s="14" t="s">
        <v>60</v>
      </c>
      <c r="C775" s="34" t="s">
        <v>412</v>
      </c>
      <c r="D775" s="26"/>
      <c r="E775" s="21"/>
      <c r="F775" s="34" t="s">
        <v>90</v>
      </c>
      <c r="G775" s="9" t="s">
        <v>11</v>
      </c>
      <c r="H775" s="11">
        <v>1996</v>
      </c>
      <c r="I775" s="11" t="s">
        <v>5</v>
      </c>
      <c r="J775" s="12" t="s">
        <v>23</v>
      </c>
      <c r="K775" s="16" t="s">
        <v>6</v>
      </c>
      <c r="L775" s="16" t="s">
        <v>7</v>
      </c>
      <c r="M775" s="10">
        <v>6</v>
      </c>
      <c r="N775" s="19">
        <v>190</v>
      </c>
      <c r="O775" s="23">
        <v>1140</v>
      </c>
      <c r="P775" s="17">
        <f t="shared" si="30"/>
        <v>228</v>
      </c>
      <c r="Q775" s="18">
        <f t="shared" si="31"/>
        <v>1368</v>
      </c>
    </row>
    <row r="776" spans="2:17" s="1" customFormat="1" ht="15.75" customHeight="1">
      <c r="B776" s="14" t="s">
        <v>60</v>
      </c>
      <c r="C776" s="34" t="s">
        <v>412</v>
      </c>
      <c r="D776" s="26"/>
      <c r="E776" s="21"/>
      <c r="F776" s="34" t="s">
        <v>90</v>
      </c>
      <c r="G776" s="9" t="s">
        <v>11</v>
      </c>
      <c r="H776" s="11">
        <v>1997</v>
      </c>
      <c r="I776" s="11" t="s">
        <v>5</v>
      </c>
      <c r="J776" s="12" t="s">
        <v>100</v>
      </c>
      <c r="K776" s="16" t="s">
        <v>6</v>
      </c>
      <c r="L776" s="16" t="s">
        <v>7</v>
      </c>
      <c r="M776" s="10">
        <v>0</v>
      </c>
      <c r="N776" s="19">
        <v>155</v>
      </c>
      <c r="O776" s="23"/>
      <c r="P776" s="17">
        <f t="shared" si="30"/>
        <v>186</v>
      </c>
      <c r="Q776" s="18">
        <f t="shared" si="31"/>
        <v>0</v>
      </c>
    </row>
    <row r="777" spans="2:17" s="1" customFormat="1" ht="15.75" customHeight="1">
      <c r="B777" s="14" t="s">
        <v>60</v>
      </c>
      <c r="C777" s="34" t="s">
        <v>412</v>
      </c>
      <c r="D777" s="26"/>
      <c r="E777" s="40"/>
      <c r="F777" s="34" t="s">
        <v>90</v>
      </c>
      <c r="G777" s="9" t="s">
        <v>11</v>
      </c>
      <c r="H777" s="11">
        <v>2001</v>
      </c>
      <c r="I777" s="11" t="s">
        <v>12</v>
      </c>
      <c r="J777" s="12" t="s">
        <v>100</v>
      </c>
      <c r="K777" s="16" t="s">
        <v>6</v>
      </c>
      <c r="L777" s="16" t="s">
        <v>7</v>
      </c>
      <c r="M777" s="10">
        <v>0</v>
      </c>
      <c r="N777" s="19">
        <v>350</v>
      </c>
      <c r="O777" s="23"/>
      <c r="P777" s="17">
        <f t="shared" si="30"/>
        <v>420</v>
      </c>
      <c r="Q777" s="18">
        <f t="shared" si="31"/>
        <v>0</v>
      </c>
    </row>
    <row r="778" spans="2:17" s="1" customFormat="1" ht="15.75" customHeight="1">
      <c r="B778" s="14" t="s">
        <v>60</v>
      </c>
      <c r="C778" s="34" t="s">
        <v>412</v>
      </c>
      <c r="D778" s="28"/>
      <c r="E778" s="21"/>
      <c r="F778" s="34" t="s">
        <v>90</v>
      </c>
      <c r="G778" s="9" t="s">
        <v>11</v>
      </c>
      <c r="H778" s="11">
        <v>2004</v>
      </c>
      <c r="I778" s="11" t="s">
        <v>5</v>
      </c>
      <c r="J778" s="12" t="s">
        <v>100</v>
      </c>
      <c r="K778" s="16" t="s">
        <v>6</v>
      </c>
      <c r="L778" s="16" t="s">
        <v>7</v>
      </c>
      <c r="M778" s="10">
        <v>0</v>
      </c>
      <c r="N778" s="19">
        <v>130</v>
      </c>
      <c r="O778" s="23"/>
      <c r="P778" s="17">
        <f t="shared" si="30"/>
        <v>156</v>
      </c>
      <c r="Q778" s="18">
        <f t="shared" si="31"/>
        <v>0</v>
      </c>
    </row>
    <row r="779" spans="2:17" s="1" customFormat="1" ht="15.75" customHeight="1">
      <c r="B779" s="14" t="s">
        <v>60</v>
      </c>
      <c r="C779" s="34" t="s">
        <v>412</v>
      </c>
      <c r="D779" s="25"/>
      <c r="E779" s="40"/>
      <c r="F779" s="34" t="s">
        <v>90</v>
      </c>
      <c r="G779" s="9" t="s">
        <v>11</v>
      </c>
      <c r="H779" s="11">
        <v>2008</v>
      </c>
      <c r="I779" s="11" t="s">
        <v>5</v>
      </c>
      <c r="J779" s="12" t="s">
        <v>100</v>
      </c>
      <c r="K779" s="16" t="s">
        <v>25</v>
      </c>
      <c r="L779" s="16" t="s">
        <v>24</v>
      </c>
      <c r="M779" s="10">
        <v>0</v>
      </c>
      <c r="N779" s="19">
        <v>150</v>
      </c>
      <c r="O779" s="23"/>
      <c r="P779" s="17">
        <f t="shared" si="30"/>
        <v>180</v>
      </c>
      <c r="Q779" s="18">
        <f t="shared" si="31"/>
        <v>0</v>
      </c>
    </row>
    <row r="780" spans="2:17" s="1" customFormat="1" ht="15.75" customHeight="1">
      <c r="B780" s="14" t="s">
        <v>60</v>
      </c>
      <c r="C780" s="34" t="s">
        <v>412</v>
      </c>
      <c r="D780" s="28"/>
      <c r="E780" s="21"/>
      <c r="F780" s="34" t="s">
        <v>90</v>
      </c>
      <c r="G780" s="9" t="s">
        <v>11</v>
      </c>
      <c r="H780" s="11">
        <v>2012</v>
      </c>
      <c r="I780" s="11" t="s">
        <v>5</v>
      </c>
      <c r="J780" s="12" t="s">
        <v>100</v>
      </c>
      <c r="K780" s="16" t="s">
        <v>6</v>
      </c>
      <c r="L780" s="16" t="s">
        <v>7</v>
      </c>
      <c r="M780" s="10">
        <v>0</v>
      </c>
      <c r="N780" s="19">
        <v>140</v>
      </c>
      <c r="O780" s="23"/>
      <c r="P780" s="17">
        <f t="shared" si="30"/>
        <v>168</v>
      </c>
      <c r="Q780" s="18">
        <f t="shared" si="31"/>
        <v>0</v>
      </c>
    </row>
    <row r="781" spans="2:17" s="1" customFormat="1" ht="15.75" customHeight="1">
      <c r="B781" s="14" t="s">
        <v>60</v>
      </c>
      <c r="C781" s="34" t="s">
        <v>412</v>
      </c>
      <c r="D781" s="26"/>
      <c r="E781" s="21"/>
      <c r="F781" s="34" t="s">
        <v>90</v>
      </c>
      <c r="G781" s="9" t="s">
        <v>11</v>
      </c>
      <c r="H781" s="11">
        <v>2017</v>
      </c>
      <c r="I781" s="11" t="s">
        <v>5</v>
      </c>
      <c r="J781" s="12" t="s">
        <v>100</v>
      </c>
      <c r="K781" s="16" t="s">
        <v>6</v>
      </c>
      <c r="L781" s="16" t="s">
        <v>7</v>
      </c>
      <c r="M781" s="10">
        <v>0</v>
      </c>
      <c r="N781" s="19">
        <v>135</v>
      </c>
      <c r="O781" s="23"/>
      <c r="P781" s="17">
        <f t="shared" si="30"/>
        <v>162</v>
      </c>
      <c r="Q781" s="18">
        <f t="shared" si="31"/>
        <v>0</v>
      </c>
    </row>
    <row r="782" spans="2:17" s="1" customFormat="1" ht="15.75" customHeight="1">
      <c r="B782" s="14" t="s">
        <v>60</v>
      </c>
      <c r="C782" s="34" t="s">
        <v>549</v>
      </c>
      <c r="D782" s="26"/>
      <c r="E782" s="21"/>
      <c r="F782" s="34" t="s">
        <v>90</v>
      </c>
      <c r="G782" s="9" t="s">
        <v>11</v>
      </c>
      <c r="H782" s="11">
        <v>1996</v>
      </c>
      <c r="I782" s="11" t="s">
        <v>5</v>
      </c>
      <c r="J782" s="12" t="s">
        <v>100</v>
      </c>
      <c r="K782" s="16" t="s">
        <v>6</v>
      </c>
      <c r="L782" s="16" t="s">
        <v>7</v>
      </c>
      <c r="M782" s="10">
        <v>1</v>
      </c>
      <c r="N782" s="19">
        <v>70</v>
      </c>
      <c r="O782" s="23"/>
      <c r="P782" s="17">
        <f t="shared" si="30"/>
        <v>84</v>
      </c>
      <c r="Q782" s="18">
        <f t="shared" si="31"/>
        <v>0</v>
      </c>
    </row>
    <row r="783" spans="2:17" s="1" customFormat="1" ht="15.75" customHeight="1">
      <c r="B783" s="14" t="s">
        <v>60</v>
      </c>
      <c r="C783" s="34" t="s">
        <v>549</v>
      </c>
      <c r="D783" s="26"/>
      <c r="E783" s="21"/>
      <c r="F783" s="34" t="s">
        <v>90</v>
      </c>
      <c r="G783" s="9" t="s">
        <v>11</v>
      </c>
      <c r="H783" s="11">
        <v>1998</v>
      </c>
      <c r="I783" s="11" t="s">
        <v>5</v>
      </c>
      <c r="J783" s="12" t="s">
        <v>100</v>
      </c>
      <c r="K783" s="16" t="s">
        <v>6</v>
      </c>
      <c r="L783" s="16" t="s">
        <v>7</v>
      </c>
      <c r="M783" s="10">
        <v>3</v>
      </c>
      <c r="N783" s="19">
        <v>70</v>
      </c>
      <c r="O783" s="23"/>
      <c r="P783" s="17">
        <f t="shared" si="30"/>
        <v>84</v>
      </c>
      <c r="Q783" s="18">
        <f t="shared" si="31"/>
        <v>0</v>
      </c>
    </row>
    <row r="784" spans="2:17" s="1" customFormat="1" ht="15.75" customHeight="1">
      <c r="B784" s="14" t="s">
        <v>60</v>
      </c>
      <c r="C784" s="34" t="s">
        <v>549</v>
      </c>
      <c r="D784" s="26"/>
      <c r="E784" s="21"/>
      <c r="F784" s="34" t="s">
        <v>90</v>
      </c>
      <c r="G784" s="9" t="s">
        <v>11</v>
      </c>
      <c r="H784" s="11">
        <v>2000</v>
      </c>
      <c r="I784" s="11" t="s">
        <v>5</v>
      </c>
      <c r="J784" s="12" t="s">
        <v>100</v>
      </c>
      <c r="K784" s="16" t="s">
        <v>6</v>
      </c>
      <c r="L784" s="16" t="s">
        <v>7</v>
      </c>
      <c r="M784" s="10">
        <v>2</v>
      </c>
      <c r="N784" s="19">
        <v>80</v>
      </c>
      <c r="O784" s="23"/>
      <c r="P784" s="17">
        <f t="shared" si="30"/>
        <v>96</v>
      </c>
      <c r="Q784" s="18">
        <f t="shared" si="31"/>
        <v>0</v>
      </c>
    </row>
    <row r="785" spans="2:17" s="1" customFormat="1" ht="15.75" customHeight="1">
      <c r="B785" s="14" t="s">
        <v>60</v>
      </c>
      <c r="C785" s="34" t="s">
        <v>549</v>
      </c>
      <c r="D785" s="26"/>
      <c r="E785" s="21"/>
      <c r="F785" s="34" t="s">
        <v>90</v>
      </c>
      <c r="G785" s="9" t="s">
        <v>11</v>
      </c>
      <c r="H785" s="11">
        <v>2017</v>
      </c>
      <c r="I785" s="11" t="s">
        <v>5</v>
      </c>
      <c r="J785" s="12" t="s">
        <v>15</v>
      </c>
      <c r="K785" s="16" t="s">
        <v>6</v>
      </c>
      <c r="L785" s="16" t="s">
        <v>7</v>
      </c>
      <c r="M785" s="10">
        <v>0</v>
      </c>
      <c r="N785" s="19">
        <v>50</v>
      </c>
      <c r="O785" s="23">
        <v>50</v>
      </c>
      <c r="P785" s="17">
        <f t="shared" si="30"/>
        <v>60</v>
      </c>
      <c r="Q785" s="18">
        <f t="shared" si="31"/>
        <v>60</v>
      </c>
    </row>
    <row r="786" spans="2:17" s="1" customFormat="1" ht="15.75" customHeight="1">
      <c r="B786" s="14" t="s">
        <v>60</v>
      </c>
      <c r="C786" s="34"/>
      <c r="D786" s="26"/>
      <c r="E786" s="21"/>
      <c r="F786" s="34" t="s">
        <v>90</v>
      </c>
      <c r="G786" s="9" t="s">
        <v>11</v>
      </c>
      <c r="H786" s="11">
        <v>1924</v>
      </c>
      <c r="I786" s="11" t="s">
        <v>5</v>
      </c>
      <c r="J786" s="12" t="s">
        <v>100</v>
      </c>
      <c r="K786" s="16" t="s">
        <v>6</v>
      </c>
      <c r="L786" s="16" t="s">
        <v>9</v>
      </c>
      <c r="M786" s="10">
        <v>1</v>
      </c>
      <c r="N786" s="19">
        <v>1700</v>
      </c>
      <c r="O786" s="23"/>
      <c r="P786" s="17">
        <f t="shared" si="30"/>
        <v>2040</v>
      </c>
      <c r="Q786" s="18">
        <f t="shared" si="31"/>
        <v>0</v>
      </c>
    </row>
    <row r="787" spans="2:17" s="1" customFormat="1" ht="15.75" customHeight="1">
      <c r="B787" s="14" t="s">
        <v>60</v>
      </c>
      <c r="C787" s="34"/>
      <c r="D787" s="26"/>
      <c r="E787" s="21"/>
      <c r="F787" s="34" t="s">
        <v>90</v>
      </c>
      <c r="G787" s="9" t="s">
        <v>11</v>
      </c>
      <c r="H787" s="11">
        <v>1931</v>
      </c>
      <c r="I787" s="11" t="s">
        <v>5</v>
      </c>
      <c r="J787" s="12" t="s">
        <v>100</v>
      </c>
      <c r="K787" s="16" t="s">
        <v>74</v>
      </c>
      <c r="L787" s="16" t="s">
        <v>31</v>
      </c>
      <c r="M787" s="10">
        <v>0</v>
      </c>
      <c r="N787" s="19">
        <v>490</v>
      </c>
      <c r="O787" s="23"/>
      <c r="P787" s="17">
        <f t="shared" si="30"/>
        <v>588</v>
      </c>
      <c r="Q787" s="18">
        <f t="shared" si="31"/>
        <v>0</v>
      </c>
    </row>
    <row r="788" spans="2:17" s="1" customFormat="1" ht="15.75" customHeight="1">
      <c r="B788" s="14" t="s">
        <v>60</v>
      </c>
      <c r="C788" s="34"/>
      <c r="D788" s="26"/>
      <c r="E788" s="40" t="s">
        <v>254</v>
      </c>
      <c r="F788" s="34" t="s">
        <v>90</v>
      </c>
      <c r="G788" s="9" t="s">
        <v>11</v>
      </c>
      <c r="H788" s="11">
        <v>1934</v>
      </c>
      <c r="I788" s="11" t="s">
        <v>5</v>
      </c>
      <c r="J788" s="12" t="s">
        <v>15</v>
      </c>
      <c r="K788" s="16" t="s">
        <v>6</v>
      </c>
      <c r="L788" s="16" t="s">
        <v>26</v>
      </c>
      <c r="M788" s="10">
        <v>1</v>
      </c>
      <c r="N788" s="19">
        <v>1750</v>
      </c>
      <c r="O788" s="23">
        <v>1750</v>
      </c>
      <c r="P788" s="17">
        <f t="shared" si="30"/>
        <v>2100</v>
      </c>
      <c r="Q788" s="18">
        <f t="shared" si="31"/>
        <v>2100</v>
      </c>
    </row>
    <row r="789" spans="2:17" s="1" customFormat="1" ht="15.75" customHeight="1">
      <c r="B789" s="14" t="s">
        <v>60</v>
      </c>
      <c r="C789" s="34"/>
      <c r="D789" s="26"/>
      <c r="E789" s="21"/>
      <c r="F789" s="34" t="s">
        <v>90</v>
      </c>
      <c r="G789" s="9" t="s">
        <v>11</v>
      </c>
      <c r="H789" s="11">
        <v>1942</v>
      </c>
      <c r="I789" s="11" t="s">
        <v>5</v>
      </c>
      <c r="J789" s="12" t="s">
        <v>100</v>
      </c>
      <c r="K789" s="16" t="s">
        <v>74</v>
      </c>
      <c r="L789" s="16" t="s">
        <v>9</v>
      </c>
      <c r="M789" s="10">
        <v>0</v>
      </c>
      <c r="N789" s="19">
        <v>540</v>
      </c>
      <c r="O789" s="23"/>
      <c r="P789" s="17">
        <f t="shared" si="30"/>
        <v>648</v>
      </c>
      <c r="Q789" s="18">
        <f t="shared" si="31"/>
        <v>0</v>
      </c>
    </row>
    <row r="790" spans="2:17" s="1" customFormat="1" ht="15.75" customHeight="1">
      <c r="B790" s="14" t="s">
        <v>60</v>
      </c>
      <c r="C790" s="34"/>
      <c r="D790" s="26"/>
      <c r="E790" s="21"/>
      <c r="F790" s="34" t="s">
        <v>90</v>
      </c>
      <c r="G790" s="9" t="s">
        <v>11</v>
      </c>
      <c r="H790" s="11">
        <v>1950</v>
      </c>
      <c r="I790" s="11" t="s">
        <v>5</v>
      </c>
      <c r="J790" s="12" t="s">
        <v>100</v>
      </c>
      <c r="K790" s="16" t="s">
        <v>8</v>
      </c>
      <c r="L790" s="16" t="s">
        <v>26</v>
      </c>
      <c r="M790" s="10">
        <v>0</v>
      </c>
      <c r="N790" s="19">
        <v>450</v>
      </c>
      <c r="O790" s="23"/>
      <c r="P790" s="17">
        <f t="shared" si="30"/>
        <v>540</v>
      </c>
      <c r="Q790" s="18">
        <f t="shared" si="31"/>
        <v>0</v>
      </c>
    </row>
    <row r="791" spans="2:17" s="1" customFormat="1" ht="15.75" customHeight="1">
      <c r="B791" s="14" t="s">
        <v>60</v>
      </c>
      <c r="C791" s="34"/>
      <c r="D791" s="26"/>
      <c r="E791" s="21"/>
      <c r="F791" s="34" t="s">
        <v>90</v>
      </c>
      <c r="G791" s="9" t="s">
        <v>11</v>
      </c>
      <c r="H791" s="11">
        <v>1974</v>
      </c>
      <c r="I791" s="11" t="s">
        <v>5</v>
      </c>
      <c r="J791" s="12" t="s">
        <v>100</v>
      </c>
      <c r="K791" s="16" t="s">
        <v>25</v>
      </c>
      <c r="L791" s="16" t="s">
        <v>9</v>
      </c>
      <c r="M791" s="10">
        <v>0</v>
      </c>
      <c r="N791" s="19">
        <v>340</v>
      </c>
      <c r="O791" s="23"/>
      <c r="P791" s="17">
        <f t="shared" si="30"/>
        <v>408</v>
      </c>
      <c r="Q791" s="18">
        <f t="shared" si="31"/>
        <v>0</v>
      </c>
    </row>
    <row r="792" spans="2:17" s="1" customFormat="1" ht="15.75" customHeight="1">
      <c r="B792" s="14" t="s">
        <v>60</v>
      </c>
      <c r="C792" s="34"/>
      <c r="D792" s="26"/>
      <c r="E792" s="21"/>
      <c r="F792" s="34" t="s">
        <v>90</v>
      </c>
      <c r="G792" s="9" t="s">
        <v>11</v>
      </c>
      <c r="H792" s="11">
        <v>1975</v>
      </c>
      <c r="I792" s="11" t="s">
        <v>5</v>
      </c>
      <c r="J792" s="12" t="s">
        <v>100</v>
      </c>
      <c r="K792" s="16" t="s">
        <v>25</v>
      </c>
      <c r="L792" s="16" t="s">
        <v>9</v>
      </c>
      <c r="M792" s="10">
        <v>0</v>
      </c>
      <c r="N792" s="19">
        <v>380</v>
      </c>
      <c r="O792" s="23"/>
      <c r="P792" s="17">
        <f t="shared" si="30"/>
        <v>456</v>
      </c>
      <c r="Q792" s="18">
        <f t="shared" si="31"/>
        <v>0</v>
      </c>
    </row>
    <row r="793" spans="2:17" s="1" customFormat="1" ht="15.75" customHeight="1">
      <c r="B793" s="14" t="s">
        <v>60</v>
      </c>
      <c r="C793" s="34"/>
      <c r="D793" s="26"/>
      <c r="E793" s="21"/>
      <c r="F793" s="34" t="s">
        <v>90</v>
      </c>
      <c r="G793" s="9" t="s">
        <v>11</v>
      </c>
      <c r="H793" s="11">
        <v>1976</v>
      </c>
      <c r="I793" s="11" t="s">
        <v>5</v>
      </c>
      <c r="J793" s="12" t="s">
        <v>100</v>
      </c>
      <c r="K793" s="16" t="s">
        <v>6</v>
      </c>
      <c r="L793" s="16" t="s">
        <v>9</v>
      </c>
      <c r="M793" s="10">
        <v>0</v>
      </c>
      <c r="N793" s="19">
        <v>340</v>
      </c>
      <c r="O793" s="23"/>
      <c r="P793" s="17">
        <f t="shared" si="30"/>
        <v>408</v>
      </c>
      <c r="Q793" s="18">
        <f t="shared" si="31"/>
        <v>0</v>
      </c>
    </row>
    <row r="794" spans="2:17" s="1" customFormat="1" ht="15.75" customHeight="1">
      <c r="B794" s="14" t="s">
        <v>60</v>
      </c>
      <c r="C794" s="34"/>
      <c r="D794" s="26"/>
      <c r="E794" s="21"/>
      <c r="F794" s="34" t="s">
        <v>90</v>
      </c>
      <c r="G794" s="9" t="s">
        <v>11</v>
      </c>
      <c r="H794" s="11">
        <v>1978</v>
      </c>
      <c r="I794" s="11" t="s">
        <v>5</v>
      </c>
      <c r="J794" s="12" t="s">
        <v>100</v>
      </c>
      <c r="K794" s="16" t="s">
        <v>6</v>
      </c>
      <c r="L794" s="16" t="s">
        <v>7</v>
      </c>
      <c r="M794" s="10">
        <v>1</v>
      </c>
      <c r="N794" s="19">
        <v>445</v>
      </c>
      <c r="O794" s="23"/>
      <c r="P794" s="17">
        <f t="shared" si="30"/>
        <v>534</v>
      </c>
      <c r="Q794" s="18">
        <f t="shared" si="31"/>
        <v>0</v>
      </c>
    </row>
    <row r="795" spans="2:17" s="1" customFormat="1" ht="15.75" customHeight="1">
      <c r="B795" s="14" t="s">
        <v>60</v>
      </c>
      <c r="C795" s="34"/>
      <c r="D795" s="25"/>
      <c r="E795" s="40"/>
      <c r="F795" s="34" t="s">
        <v>90</v>
      </c>
      <c r="G795" s="9" t="s">
        <v>11</v>
      </c>
      <c r="H795" s="11">
        <v>1979</v>
      </c>
      <c r="I795" s="11" t="s">
        <v>5</v>
      </c>
      <c r="J795" s="12" t="s">
        <v>100</v>
      </c>
      <c r="K795" s="16" t="s">
        <v>6</v>
      </c>
      <c r="L795" s="16" t="s">
        <v>9</v>
      </c>
      <c r="M795" s="10">
        <v>0</v>
      </c>
      <c r="N795" s="19">
        <v>305</v>
      </c>
      <c r="O795" s="23"/>
      <c r="P795" s="17">
        <f t="shared" si="30"/>
        <v>366</v>
      </c>
      <c r="Q795" s="18">
        <f t="shared" si="31"/>
        <v>0</v>
      </c>
    </row>
    <row r="796" spans="2:17" s="1" customFormat="1" ht="15.75" customHeight="1">
      <c r="B796" s="14" t="s">
        <v>60</v>
      </c>
      <c r="C796" s="34"/>
      <c r="D796" s="26"/>
      <c r="E796" s="44"/>
      <c r="F796" s="34" t="s">
        <v>90</v>
      </c>
      <c r="G796" s="9" t="s">
        <v>11</v>
      </c>
      <c r="H796" s="11">
        <v>1980</v>
      </c>
      <c r="I796" s="11" t="s">
        <v>5</v>
      </c>
      <c r="J796" s="12" t="s">
        <v>100</v>
      </c>
      <c r="K796" s="16" t="s">
        <v>6</v>
      </c>
      <c r="L796" s="16" t="s">
        <v>24</v>
      </c>
      <c r="M796" s="10">
        <v>0</v>
      </c>
      <c r="N796" s="19">
        <v>390</v>
      </c>
      <c r="O796" s="23"/>
      <c r="P796" s="17">
        <f t="shared" si="30"/>
        <v>468</v>
      </c>
      <c r="Q796" s="18">
        <f t="shared" si="31"/>
        <v>0</v>
      </c>
    </row>
    <row r="797" spans="2:17" s="1" customFormat="1" ht="15.75" customHeight="1">
      <c r="B797" s="14" t="s">
        <v>60</v>
      </c>
      <c r="C797" s="34"/>
      <c r="D797" s="25"/>
      <c r="E797" s="40"/>
      <c r="F797" s="34" t="s">
        <v>90</v>
      </c>
      <c r="G797" s="9" t="s">
        <v>11</v>
      </c>
      <c r="H797" s="11">
        <v>1980</v>
      </c>
      <c r="I797" s="11" t="s">
        <v>5</v>
      </c>
      <c r="J797" s="12" t="s">
        <v>100</v>
      </c>
      <c r="K797" s="16" t="s">
        <v>8</v>
      </c>
      <c r="L797" s="16" t="s">
        <v>24</v>
      </c>
      <c r="M797" s="10">
        <v>0</v>
      </c>
      <c r="N797" s="19">
        <v>300</v>
      </c>
      <c r="O797" s="23"/>
      <c r="P797" s="17">
        <f t="shared" si="30"/>
        <v>360</v>
      </c>
      <c r="Q797" s="18">
        <f t="shared" si="31"/>
        <v>0</v>
      </c>
    </row>
    <row r="798" spans="2:17" s="1" customFormat="1" ht="15.75" customHeight="1">
      <c r="B798" s="14" t="s">
        <v>60</v>
      </c>
      <c r="C798" s="34"/>
      <c r="D798" s="26"/>
      <c r="E798" s="21"/>
      <c r="F798" s="34" t="s">
        <v>90</v>
      </c>
      <c r="G798" s="9" t="s">
        <v>11</v>
      </c>
      <c r="H798" s="11">
        <v>1981</v>
      </c>
      <c r="I798" s="11" t="s">
        <v>5</v>
      </c>
      <c r="J798" s="12" t="s">
        <v>100</v>
      </c>
      <c r="K798" s="16" t="s">
        <v>25</v>
      </c>
      <c r="L798" s="16" t="s">
        <v>9</v>
      </c>
      <c r="M798" s="10">
        <v>0</v>
      </c>
      <c r="N798" s="19">
        <v>300</v>
      </c>
      <c r="O798" s="23"/>
      <c r="P798" s="17">
        <f t="shared" si="30"/>
        <v>360</v>
      </c>
      <c r="Q798" s="18">
        <f t="shared" si="31"/>
        <v>0</v>
      </c>
    </row>
    <row r="799" spans="2:17" s="1" customFormat="1" ht="15.75" customHeight="1">
      <c r="B799" s="14" t="s">
        <v>60</v>
      </c>
      <c r="C799" s="34"/>
      <c r="D799" s="26"/>
      <c r="E799" s="21"/>
      <c r="F799" s="34" t="s">
        <v>90</v>
      </c>
      <c r="G799" s="9" t="s">
        <v>11</v>
      </c>
      <c r="H799" s="11">
        <v>1983</v>
      </c>
      <c r="I799" s="11" t="s">
        <v>5</v>
      </c>
      <c r="J799" s="12" t="s">
        <v>100</v>
      </c>
      <c r="K799" s="16" t="s">
        <v>6</v>
      </c>
      <c r="L799" s="16" t="s">
        <v>24</v>
      </c>
      <c r="M799" s="10">
        <v>0</v>
      </c>
      <c r="N799" s="19">
        <v>420</v>
      </c>
      <c r="O799" s="23"/>
      <c r="P799" s="17">
        <f t="shared" si="30"/>
        <v>504</v>
      </c>
      <c r="Q799" s="18">
        <f t="shared" si="31"/>
        <v>0</v>
      </c>
    </row>
    <row r="800" spans="2:17" s="1" customFormat="1" ht="15.75" customHeight="1">
      <c r="B800" s="14" t="s">
        <v>60</v>
      </c>
      <c r="C800" s="34"/>
      <c r="D800" s="26"/>
      <c r="E800" s="21"/>
      <c r="F800" s="34" t="s">
        <v>90</v>
      </c>
      <c r="G800" s="9" t="s">
        <v>11</v>
      </c>
      <c r="H800" s="11">
        <v>1983</v>
      </c>
      <c r="I800" s="11" t="s">
        <v>5</v>
      </c>
      <c r="J800" s="12" t="s">
        <v>100</v>
      </c>
      <c r="K800" s="16" t="s">
        <v>6</v>
      </c>
      <c r="L800" s="16" t="s">
        <v>7</v>
      </c>
      <c r="M800" s="10">
        <v>0</v>
      </c>
      <c r="N800" s="19">
        <v>430</v>
      </c>
      <c r="O800" s="23"/>
      <c r="P800" s="17">
        <f t="shared" si="30"/>
        <v>516</v>
      </c>
      <c r="Q800" s="18">
        <f t="shared" si="31"/>
        <v>0</v>
      </c>
    </row>
    <row r="801" spans="2:17" s="1" customFormat="1" ht="15.75" customHeight="1">
      <c r="B801" s="14" t="s">
        <v>60</v>
      </c>
      <c r="C801" s="34"/>
      <c r="D801" s="26"/>
      <c r="E801" s="21"/>
      <c r="F801" s="34" t="s">
        <v>90</v>
      </c>
      <c r="G801" s="9" t="s">
        <v>11</v>
      </c>
      <c r="H801" s="11">
        <v>1985</v>
      </c>
      <c r="I801" s="11" t="s">
        <v>5</v>
      </c>
      <c r="J801" s="12" t="s">
        <v>100</v>
      </c>
      <c r="K801" s="16" t="s">
        <v>6</v>
      </c>
      <c r="L801" s="16" t="s">
        <v>24</v>
      </c>
      <c r="M801" s="10">
        <v>0</v>
      </c>
      <c r="N801" s="19">
        <v>390</v>
      </c>
      <c r="O801" s="23"/>
      <c r="P801" s="17">
        <f t="shared" si="30"/>
        <v>468</v>
      </c>
      <c r="Q801" s="18">
        <f t="shared" si="31"/>
        <v>0</v>
      </c>
    </row>
    <row r="802" spans="2:17" s="1" customFormat="1" ht="15.75" customHeight="1">
      <c r="B802" s="14" t="s">
        <v>60</v>
      </c>
      <c r="C802" s="34"/>
      <c r="D802" s="26"/>
      <c r="E802" s="21"/>
      <c r="F802" s="34" t="s">
        <v>90</v>
      </c>
      <c r="G802" s="9" t="s">
        <v>11</v>
      </c>
      <c r="H802" s="11">
        <v>1987</v>
      </c>
      <c r="I802" s="11" t="s">
        <v>5</v>
      </c>
      <c r="J802" s="12" t="s">
        <v>100</v>
      </c>
      <c r="K802" s="16" t="s">
        <v>25</v>
      </c>
      <c r="L802" s="16" t="s">
        <v>7</v>
      </c>
      <c r="M802" s="10">
        <v>0</v>
      </c>
      <c r="N802" s="19">
        <v>360</v>
      </c>
      <c r="O802" s="23"/>
      <c r="P802" s="17">
        <f t="shared" si="30"/>
        <v>432</v>
      </c>
      <c r="Q802" s="18">
        <f t="shared" si="31"/>
        <v>0</v>
      </c>
    </row>
    <row r="803" spans="2:17" s="1" customFormat="1" ht="15.75" customHeight="1">
      <c r="B803" s="14" t="s">
        <v>60</v>
      </c>
      <c r="C803" s="34"/>
      <c r="D803" s="26"/>
      <c r="E803" s="21"/>
      <c r="F803" s="34" t="s">
        <v>90</v>
      </c>
      <c r="G803" s="9" t="s">
        <v>11</v>
      </c>
      <c r="H803" s="11">
        <v>1987</v>
      </c>
      <c r="I803" s="11" t="s">
        <v>5</v>
      </c>
      <c r="J803" s="12" t="s">
        <v>100</v>
      </c>
      <c r="K803" s="16" t="s">
        <v>25</v>
      </c>
      <c r="L803" s="16" t="s">
        <v>7</v>
      </c>
      <c r="M803" s="10">
        <v>0</v>
      </c>
      <c r="N803" s="19">
        <v>360</v>
      </c>
      <c r="O803" s="23"/>
      <c r="P803" s="17">
        <f t="shared" si="30"/>
        <v>432</v>
      </c>
      <c r="Q803" s="18">
        <f t="shared" si="31"/>
        <v>0</v>
      </c>
    </row>
    <row r="804" spans="2:17" s="1" customFormat="1" ht="15.75" customHeight="1">
      <c r="B804" s="14" t="s">
        <v>60</v>
      </c>
      <c r="C804" s="34"/>
      <c r="D804" s="25"/>
      <c r="E804" s="20"/>
      <c r="F804" s="34" t="s">
        <v>90</v>
      </c>
      <c r="G804" s="9" t="s">
        <v>11</v>
      </c>
      <c r="H804" s="11">
        <v>1988</v>
      </c>
      <c r="I804" s="11" t="s">
        <v>5</v>
      </c>
      <c r="J804" s="12" t="s">
        <v>100</v>
      </c>
      <c r="K804" s="16" t="s">
        <v>25</v>
      </c>
      <c r="L804" s="16" t="s">
        <v>7</v>
      </c>
      <c r="M804" s="10">
        <v>0</v>
      </c>
      <c r="N804" s="19">
        <v>390</v>
      </c>
      <c r="O804" s="23"/>
      <c r="P804" s="17">
        <f t="shared" si="30"/>
        <v>468</v>
      </c>
      <c r="Q804" s="18">
        <f t="shared" si="31"/>
        <v>0</v>
      </c>
    </row>
    <row r="805" spans="2:17" s="1" customFormat="1" ht="15.75" customHeight="1">
      <c r="B805" s="14" t="s">
        <v>60</v>
      </c>
      <c r="C805" s="34"/>
      <c r="D805" s="26"/>
      <c r="E805" s="21"/>
      <c r="F805" s="34" t="s">
        <v>90</v>
      </c>
      <c r="G805" s="9" t="s">
        <v>11</v>
      </c>
      <c r="H805" s="11">
        <v>1989</v>
      </c>
      <c r="I805" s="11" t="s">
        <v>5</v>
      </c>
      <c r="J805" s="12" t="s">
        <v>100</v>
      </c>
      <c r="K805" s="16" t="s">
        <v>6</v>
      </c>
      <c r="L805" s="16" t="s">
        <v>7</v>
      </c>
      <c r="M805" s="10">
        <v>0</v>
      </c>
      <c r="N805" s="19">
        <v>440</v>
      </c>
      <c r="O805" s="23"/>
      <c r="P805" s="17">
        <f t="shared" si="30"/>
        <v>528</v>
      </c>
      <c r="Q805" s="18">
        <f t="shared" si="31"/>
        <v>0</v>
      </c>
    </row>
    <row r="806" spans="2:17" s="1" customFormat="1" ht="15.75" customHeight="1">
      <c r="B806" s="14" t="s">
        <v>60</v>
      </c>
      <c r="C806" s="34"/>
      <c r="D806" s="25"/>
      <c r="E806" s="40"/>
      <c r="F806" s="34" t="s">
        <v>90</v>
      </c>
      <c r="G806" s="9" t="s">
        <v>11</v>
      </c>
      <c r="H806" s="11">
        <v>1989</v>
      </c>
      <c r="I806" s="11" t="s">
        <v>5</v>
      </c>
      <c r="J806" s="12" t="s">
        <v>33</v>
      </c>
      <c r="K806" s="16" t="s">
        <v>6</v>
      </c>
      <c r="L806" s="16" t="s">
        <v>7</v>
      </c>
      <c r="M806" s="10">
        <v>0</v>
      </c>
      <c r="N806" s="19">
        <v>450</v>
      </c>
      <c r="O806" s="23"/>
      <c r="P806" s="17">
        <f t="shared" si="30"/>
        <v>540</v>
      </c>
      <c r="Q806" s="18">
        <f t="shared" si="31"/>
        <v>0</v>
      </c>
    </row>
    <row r="807" spans="2:17" s="1" customFormat="1" ht="15.75" customHeight="1">
      <c r="B807" s="14" t="s">
        <v>60</v>
      </c>
      <c r="C807" s="34"/>
      <c r="D807" s="25"/>
      <c r="E807" s="40"/>
      <c r="F807" s="34" t="s">
        <v>90</v>
      </c>
      <c r="G807" s="9" t="s">
        <v>11</v>
      </c>
      <c r="H807" s="11">
        <v>1989</v>
      </c>
      <c r="I807" s="11" t="s">
        <v>5</v>
      </c>
      <c r="J807" s="12" t="s">
        <v>100</v>
      </c>
      <c r="K807" s="16" t="s">
        <v>6</v>
      </c>
      <c r="L807" s="16" t="s">
        <v>24</v>
      </c>
      <c r="M807" s="10">
        <v>0</v>
      </c>
      <c r="N807" s="19">
        <v>425</v>
      </c>
      <c r="O807" s="23"/>
      <c r="P807" s="17">
        <f t="shared" si="30"/>
        <v>510</v>
      </c>
      <c r="Q807" s="18">
        <f t="shared" si="31"/>
        <v>0</v>
      </c>
    </row>
    <row r="808" spans="2:17" s="1" customFormat="1" ht="15.75" customHeight="1">
      <c r="B808" s="14" t="s">
        <v>60</v>
      </c>
      <c r="C808" s="34"/>
      <c r="D808" s="25"/>
      <c r="E808" s="40"/>
      <c r="F808" s="34" t="s">
        <v>90</v>
      </c>
      <c r="G808" s="9" t="s">
        <v>11</v>
      </c>
      <c r="H808" s="11">
        <v>1989</v>
      </c>
      <c r="I808" s="11" t="s">
        <v>5</v>
      </c>
      <c r="J808" s="12" t="s">
        <v>100</v>
      </c>
      <c r="K808" s="16" t="s">
        <v>165</v>
      </c>
      <c r="L808" s="16" t="s">
        <v>24</v>
      </c>
      <c r="M808" s="10">
        <v>0</v>
      </c>
      <c r="N808" s="19">
        <v>375</v>
      </c>
      <c r="O808" s="23"/>
      <c r="P808" s="17">
        <f t="shared" si="30"/>
        <v>450</v>
      </c>
      <c r="Q808" s="18">
        <f t="shared" si="31"/>
        <v>0</v>
      </c>
    </row>
    <row r="809" spans="2:17" s="1" customFormat="1" ht="15.75" customHeight="1">
      <c r="B809" s="14" t="s">
        <v>60</v>
      </c>
      <c r="C809" s="34"/>
      <c r="D809" s="26"/>
      <c r="E809" s="21"/>
      <c r="F809" s="34" t="s">
        <v>90</v>
      </c>
      <c r="G809" s="9" t="s">
        <v>11</v>
      </c>
      <c r="H809" s="11">
        <v>1992</v>
      </c>
      <c r="I809" s="11" t="s">
        <v>5</v>
      </c>
      <c r="J809" s="12" t="s">
        <v>100</v>
      </c>
      <c r="K809" s="16" t="s">
        <v>6</v>
      </c>
      <c r="L809" s="16" t="s">
        <v>7</v>
      </c>
      <c r="M809" s="10">
        <v>0</v>
      </c>
      <c r="N809" s="19">
        <v>360</v>
      </c>
      <c r="O809" s="23"/>
      <c r="P809" s="17">
        <f t="shared" si="30"/>
        <v>432</v>
      </c>
      <c r="Q809" s="18">
        <f t="shared" si="31"/>
        <v>0</v>
      </c>
    </row>
    <row r="810" spans="2:17" s="1" customFormat="1" ht="15.75" customHeight="1">
      <c r="B810" s="14" t="s">
        <v>60</v>
      </c>
      <c r="C810" s="34"/>
      <c r="D810" s="26"/>
      <c r="E810" s="21"/>
      <c r="F810" s="34" t="s">
        <v>90</v>
      </c>
      <c r="G810" s="9" t="s">
        <v>11</v>
      </c>
      <c r="H810" s="11">
        <v>1992</v>
      </c>
      <c r="I810" s="11" t="s">
        <v>5</v>
      </c>
      <c r="J810" s="12" t="s">
        <v>100</v>
      </c>
      <c r="K810" s="16" t="s">
        <v>6</v>
      </c>
      <c r="L810" s="16" t="s">
        <v>7</v>
      </c>
      <c r="M810" s="10">
        <v>0</v>
      </c>
      <c r="N810" s="19">
        <v>340</v>
      </c>
      <c r="O810" s="23"/>
      <c r="P810" s="17">
        <f t="shared" si="30"/>
        <v>408</v>
      </c>
      <c r="Q810" s="18">
        <f t="shared" si="31"/>
        <v>0</v>
      </c>
    </row>
    <row r="811" spans="2:17" s="1" customFormat="1" ht="15.75" customHeight="1">
      <c r="B811" s="14" t="s">
        <v>60</v>
      </c>
      <c r="C811" s="34"/>
      <c r="D811" s="26"/>
      <c r="E811" s="21"/>
      <c r="F811" s="34" t="s">
        <v>90</v>
      </c>
      <c r="G811" s="9" t="s">
        <v>11</v>
      </c>
      <c r="H811" s="11">
        <v>1992</v>
      </c>
      <c r="I811" s="11" t="s">
        <v>5</v>
      </c>
      <c r="J811" s="12" t="s">
        <v>100</v>
      </c>
      <c r="K811" s="16" t="s">
        <v>6</v>
      </c>
      <c r="L811" s="16" t="s">
        <v>7</v>
      </c>
      <c r="M811" s="10">
        <v>0</v>
      </c>
      <c r="N811" s="19">
        <v>350</v>
      </c>
      <c r="O811" s="23"/>
      <c r="P811" s="17">
        <f t="shared" si="30"/>
        <v>420</v>
      </c>
      <c r="Q811" s="18">
        <f t="shared" si="31"/>
        <v>0</v>
      </c>
    </row>
    <row r="812" spans="2:17" s="1" customFormat="1" ht="15.75" customHeight="1">
      <c r="B812" s="14" t="s">
        <v>60</v>
      </c>
      <c r="C812" s="34"/>
      <c r="D812" s="25"/>
      <c r="E812" s="40"/>
      <c r="F812" s="34" t="s">
        <v>90</v>
      </c>
      <c r="G812" s="9" t="s">
        <v>11</v>
      </c>
      <c r="H812" s="11">
        <v>1992</v>
      </c>
      <c r="I812" s="11" t="s">
        <v>5</v>
      </c>
      <c r="J812" s="12" t="s">
        <v>100</v>
      </c>
      <c r="K812" s="16" t="s">
        <v>25</v>
      </c>
      <c r="L812" s="16" t="s">
        <v>7</v>
      </c>
      <c r="M812" s="10">
        <v>0</v>
      </c>
      <c r="N812" s="19">
        <v>350</v>
      </c>
      <c r="O812" s="23"/>
      <c r="P812" s="17">
        <f t="shared" si="30"/>
        <v>420</v>
      </c>
      <c r="Q812" s="18">
        <f t="shared" si="31"/>
        <v>0</v>
      </c>
    </row>
    <row r="813" spans="2:17" s="1" customFormat="1" ht="15.75" customHeight="1">
      <c r="B813" s="14" t="s">
        <v>60</v>
      </c>
      <c r="C813" s="34"/>
      <c r="D813" s="26"/>
      <c r="E813" s="21"/>
      <c r="F813" s="34" t="s">
        <v>90</v>
      </c>
      <c r="G813" s="9" t="s">
        <v>11</v>
      </c>
      <c r="H813" s="11">
        <v>1992</v>
      </c>
      <c r="I813" s="11" t="s">
        <v>5</v>
      </c>
      <c r="J813" s="12" t="s">
        <v>100</v>
      </c>
      <c r="K813" s="16" t="s">
        <v>6</v>
      </c>
      <c r="L813" s="16" t="s">
        <v>7</v>
      </c>
      <c r="M813" s="10">
        <v>0</v>
      </c>
      <c r="N813" s="19">
        <v>320</v>
      </c>
      <c r="O813" s="23"/>
      <c r="P813" s="17">
        <f t="shared" si="30"/>
        <v>384</v>
      </c>
      <c r="Q813" s="18">
        <f t="shared" si="31"/>
        <v>0</v>
      </c>
    </row>
    <row r="814" spans="2:17" s="1" customFormat="1" ht="15.75" customHeight="1">
      <c r="B814" s="14" t="s">
        <v>60</v>
      </c>
      <c r="C814" s="34"/>
      <c r="D814" s="26" t="s">
        <v>251</v>
      </c>
      <c r="E814" s="21"/>
      <c r="F814" s="34" t="s">
        <v>90</v>
      </c>
      <c r="G814" s="9" t="s">
        <v>11</v>
      </c>
      <c r="H814" s="11">
        <v>1993</v>
      </c>
      <c r="I814" s="11" t="s">
        <v>5</v>
      </c>
      <c r="J814" s="12" t="s">
        <v>100</v>
      </c>
      <c r="K814" s="16" t="s">
        <v>6</v>
      </c>
      <c r="L814" s="16" t="s">
        <v>7</v>
      </c>
      <c r="M814" s="10">
        <v>1</v>
      </c>
      <c r="N814" s="19">
        <v>350</v>
      </c>
      <c r="O814" s="23"/>
      <c r="P814" s="17">
        <f t="shared" si="30"/>
        <v>420</v>
      </c>
      <c r="Q814" s="18">
        <f t="shared" si="31"/>
        <v>0</v>
      </c>
    </row>
    <row r="815" spans="2:17" s="1" customFormat="1" ht="15.75" customHeight="1">
      <c r="B815" s="14" t="s">
        <v>60</v>
      </c>
      <c r="C815" s="34"/>
      <c r="D815" s="26"/>
      <c r="E815" s="21"/>
      <c r="F815" s="34" t="s">
        <v>90</v>
      </c>
      <c r="G815" s="9" t="s">
        <v>11</v>
      </c>
      <c r="H815" s="11">
        <v>1993</v>
      </c>
      <c r="I815" s="11" t="s">
        <v>5</v>
      </c>
      <c r="J815" s="12" t="s">
        <v>100</v>
      </c>
      <c r="K815" s="16" t="s">
        <v>6</v>
      </c>
      <c r="L815" s="16" t="s">
        <v>7</v>
      </c>
      <c r="M815" s="10">
        <v>0</v>
      </c>
      <c r="N815" s="19">
        <v>340</v>
      </c>
      <c r="O815" s="23"/>
      <c r="P815" s="17">
        <f t="shared" si="30"/>
        <v>408</v>
      </c>
      <c r="Q815" s="18">
        <f t="shared" si="31"/>
        <v>0</v>
      </c>
    </row>
    <row r="816" spans="2:17" s="1" customFormat="1" ht="15.75" customHeight="1">
      <c r="B816" s="14" t="s">
        <v>60</v>
      </c>
      <c r="C816" s="34"/>
      <c r="D816" s="26"/>
      <c r="E816" s="21"/>
      <c r="F816" s="34" t="s">
        <v>90</v>
      </c>
      <c r="G816" s="9" t="s">
        <v>11</v>
      </c>
      <c r="H816" s="11">
        <v>1993</v>
      </c>
      <c r="I816" s="11" t="s">
        <v>5</v>
      </c>
      <c r="J816" s="12" t="s">
        <v>100</v>
      </c>
      <c r="K816" s="16" t="s">
        <v>25</v>
      </c>
      <c r="L816" s="16" t="s">
        <v>7</v>
      </c>
      <c r="M816" s="10">
        <v>0</v>
      </c>
      <c r="N816" s="19">
        <v>360</v>
      </c>
      <c r="O816" s="23"/>
      <c r="P816" s="17">
        <f t="shared" si="30"/>
        <v>432</v>
      </c>
      <c r="Q816" s="18">
        <f t="shared" si="31"/>
        <v>0</v>
      </c>
    </row>
    <row r="817" spans="2:17" s="1" customFormat="1" ht="15.75" customHeight="1">
      <c r="B817" s="14" t="s">
        <v>60</v>
      </c>
      <c r="C817" s="34"/>
      <c r="D817" s="25"/>
      <c r="E817" s="20"/>
      <c r="F817" s="34" t="s">
        <v>90</v>
      </c>
      <c r="G817" s="9" t="s">
        <v>11</v>
      </c>
      <c r="H817" s="11">
        <v>1993</v>
      </c>
      <c r="I817" s="11" t="s">
        <v>5</v>
      </c>
      <c r="J817" s="12" t="s">
        <v>100</v>
      </c>
      <c r="K817" s="16" t="s">
        <v>105</v>
      </c>
      <c r="L817" s="16" t="s">
        <v>7</v>
      </c>
      <c r="M817" s="10">
        <v>0</v>
      </c>
      <c r="N817" s="19">
        <v>220</v>
      </c>
      <c r="O817" s="23"/>
      <c r="P817" s="17">
        <f t="shared" si="30"/>
        <v>264</v>
      </c>
      <c r="Q817" s="18">
        <f t="shared" si="31"/>
        <v>0</v>
      </c>
    </row>
    <row r="818" spans="2:17" s="1" customFormat="1" ht="15.75" customHeight="1">
      <c r="B818" s="14" t="s">
        <v>60</v>
      </c>
      <c r="C818" s="34"/>
      <c r="D818" s="26"/>
      <c r="E818" s="21"/>
      <c r="F818" s="34" t="s">
        <v>90</v>
      </c>
      <c r="G818" s="9" t="s">
        <v>11</v>
      </c>
      <c r="H818" s="11">
        <v>1994</v>
      </c>
      <c r="I818" s="11" t="s">
        <v>5</v>
      </c>
      <c r="J818" s="12" t="s">
        <v>100</v>
      </c>
      <c r="K818" s="16" t="s">
        <v>6</v>
      </c>
      <c r="L818" s="16" t="s">
        <v>7</v>
      </c>
      <c r="M818" s="10">
        <v>0</v>
      </c>
      <c r="N818" s="19">
        <v>350</v>
      </c>
      <c r="O818" s="23"/>
      <c r="P818" s="17">
        <f t="shared" si="30"/>
        <v>420</v>
      </c>
      <c r="Q818" s="18">
        <f t="shared" si="31"/>
        <v>0</v>
      </c>
    </row>
    <row r="819" spans="2:17" s="1" customFormat="1" ht="15.75" customHeight="1">
      <c r="B819" s="14" t="s">
        <v>60</v>
      </c>
      <c r="C819" s="34"/>
      <c r="D819" s="26"/>
      <c r="E819" s="40"/>
      <c r="F819" s="34" t="s">
        <v>90</v>
      </c>
      <c r="G819" s="9" t="s">
        <v>11</v>
      </c>
      <c r="H819" s="11">
        <v>1994</v>
      </c>
      <c r="I819" s="11" t="s">
        <v>5</v>
      </c>
      <c r="J819" s="12" t="s">
        <v>100</v>
      </c>
      <c r="K819" s="16" t="s">
        <v>6</v>
      </c>
      <c r="L819" s="16" t="s">
        <v>7</v>
      </c>
      <c r="M819" s="10">
        <v>0</v>
      </c>
      <c r="N819" s="19">
        <v>340</v>
      </c>
      <c r="O819" s="23"/>
      <c r="P819" s="17">
        <f t="shared" si="30"/>
        <v>408</v>
      </c>
      <c r="Q819" s="18">
        <f t="shared" si="31"/>
        <v>0</v>
      </c>
    </row>
    <row r="820" spans="2:17" s="1" customFormat="1" ht="15.75" customHeight="1">
      <c r="B820" s="14" t="s">
        <v>60</v>
      </c>
      <c r="C820" s="34"/>
      <c r="D820" s="25"/>
      <c r="E820" s="40"/>
      <c r="F820" s="34" t="s">
        <v>90</v>
      </c>
      <c r="G820" s="9" t="s">
        <v>11</v>
      </c>
      <c r="H820" s="11">
        <v>1994</v>
      </c>
      <c r="I820" s="11" t="s">
        <v>5</v>
      </c>
      <c r="J820" s="12" t="s">
        <v>100</v>
      </c>
      <c r="K820" s="16" t="s">
        <v>6</v>
      </c>
      <c r="L820" s="16" t="s">
        <v>7</v>
      </c>
      <c r="M820" s="10">
        <v>0</v>
      </c>
      <c r="N820" s="19">
        <v>380</v>
      </c>
      <c r="O820" s="23"/>
      <c r="P820" s="17">
        <f t="shared" si="30"/>
        <v>456</v>
      </c>
      <c r="Q820" s="18">
        <f t="shared" si="31"/>
        <v>0</v>
      </c>
    </row>
    <row r="821" spans="2:17" s="1" customFormat="1" ht="15.75" customHeight="1">
      <c r="B821" s="14" t="s">
        <v>60</v>
      </c>
      <c r="C821" s="34"/>
      <c r="D821" s="26"/>
      <c r="E821" s="21"/>
      <c r="F821" s="34" t="s">
        <v>90</v>
      </c>
      <c r="G821" s="9" t="s">
        <v>11</v>
      </c>
      <c r="H821" s="11">
        <v>1994</v>
      </c>
      <c r="I821" s="11" t="s">
        <v>5</v>
      </c>
      <c r="J821" s="12" t="s">
        <v>100</v>
      </c>
      <c r="K821" s="16" t="s">
        <v>8</v>
      </c>
      <c r="L821" s="16" t="s">
        <v>7</v>
      </c>
      <c r="M821" s="10">
        <v>0</v>
      </c>
      <c r="N821" s="19">
        <v>300</v>
      </c>
      <c r="O821" s="23"/>
      <c r="P821" s="17">
        <f t="shared" si="30"/>
        <v>360</v>
      </c>
      <c r="Q821" s="18">
        <f t="shared" si="31"/>
        <v>0</v>
      </c>
    </row>
    <row r="822" spans="2:17" s="1" customFormat="1" ht="15.75" customHeight="1">
      <c r="B822" s="14" t="s">
        <v>60</v>
      </c>
      <c r="C822" s="34"/>
      <c r="D822" s="26"/>
      <c r="E822" s="21"/>
      <c r="F822" s="34" t="s">
        <v>90</v>
      </c>
      <c r="G822" s="9" t="s">
        <v>11</v>
      </c>
      <c r="H822" s="11">
        <v>1995</v>
      </c>
      <c r="I822" s="11" t="s">
        <v>5</v>
      </c>
      <c r="J822" s="12" t="s">
        <v>100</v>
      </c>
      <c r="K822" s="16" t="s">
        <v>6</v>
      </c>
      <c r="L822" s="16" t="s">
        <v>7</v>
      </c>
      <c r="M822" s="10">
        <v>0</v>
      </c>
      <c r="N822" s="19">
        <v>430</v>
      </c>
      <c r="O822" s="23"/>
      <c r="P822" s="17">
        <f t="shared" si="30"/>
        <v>516</v>
      </c>
      <c r="Q822" s="18">
        <f t="shared" si="31"/>
        <v>0</v>
      </c>
    </row>
    <row r="823" spans="2:17" s="1" customFormat="1" ht="15.75" customHeight="1">
      <c r="B823" s="14" t="s">
        <v>60</v>
      </c>
      <c r="C823" s="34"/>
      <c r="D823" s="26"/>
      <c r="E823" s="21"/>
      <c r="F823" s="34" t="s">
        <v>90</v>
      </c>
      <c r="G823" s="9" t="s">
        <v>11</v>
      </c>
      <c r="H823" s="11">
        <v>1997</v>
      </c>
      <c r="I823" s="11" t="s">
        <v>5</v>
      </c>
      <c r="J823" s="12" t="s">
        <v>100</v>
      </c>
      <c r="K823" s="16" t="s">
        <v>6</v>
      </c>
      <c r="L823" s="16" t="s">
        <v>7</v>
      </c>
      <c r="M823" s="10">
        <v>0</v>
      </c>
      <c r="N823" s="19">
        <v>360</v>
      </c>
      <c r="O823" s="23"/>
      <c r="P823" s="17">
        <f t="shared" si="30"/>
        <v>432</v>
      </c>
      <c r="Q823" s="18">
        <f t="shared" si="31"/>
        <v>0</v>
      </c>
    </row>
    <row r="824" spans="2:17" s="1" customFormat="1" ht="15.75" customHeight="1">
      <c r="B824" s="14" t="s">
        <v>60</v>
      </c>
      <c r="C824" s="34"/>
      <c r="D824" s="26"/>
      <c r="E824" s="21"/>
      <c r="F824" s="34" t="s">
        <v>90</v>
      </c>
      <c r="G824" s="9" t="s">
        <v>11</v>
      </c>
      <c r="H824" s="11">
        <v>1997</v>
      </c>
      <c r="I824" s="11" t="s">
        <v>5</v>
      </c>
      <c r="J824" s="12" t="s">
        <v>100</v>
      </c>
      <c r="K824" s="16" t="s">
        <v>6</v>
      </c>
      <c r="L824" s="16" t="s">
        <v>7</v>
      </c>
      <c r="M824" s="10">
        <v>0</v>
      </c>
      <c r="N824" s="19">
        <v>380</v>
      </c>
      <c r="O824" s="23"/>
      <c r="P824" s="17">
        <f t="shared" si="30"/>
        <v>456</v>
      </c>
      <c r="Q824" s="18">
        <f t="shared" si="31"/>
        <v>0</v>
      </c>
    </row>
    <row r="825" spans="2:17" s="1" customFormat="1" ht="15.75" customHeight="1">
      <c r="B825" s="14" t="s">
        <v>60</v>
      </c>
      <c r="C825" s="34"/>
      <c r="D825" s="26"/>
      <c r="E825" s="21"/>
      <c r="F825" s="34" t="s">
        <v>90</v>
      </c>
      <c r="G825" s="9" t="s">
        <v>11</v>
      </c>
      <c r="H825" s="11">
        <v>1997</v>
      </c>
      <c r="I825" s="11" t="s">
        <v>5</v>
      </c>
      <c r="J825" s="12" t="s">
        <v>100</v>
      </c>
      <c r="K825" s="16" t="s">
        <v>6</v>
      </c>
      <c r="L825" s="16" t="s">
        <v>7</v>
      </c>
      <c r="M825" s="10">
        <v>0</v>
      </c>
      <c r="N825" s="19">
        <v>375</v>
      </c>
      <c r="O825" s="23"/>
      <c r="P825" s="17">
        <f t="shared" si="30"/>
        <v>450</v>
      </c>
      <c r="Q825" s="18">
        <f t="shared" si="31"/>
        <v>0</v>
      </c>
    </row>
    <row r="826" spans="2:17" s="1" customFormat="1" ht="15.75" customHeight="1">
      <c r="B826" s="14" t="s">
        <v>60</v>
      </c>
      <c r="C826" s="34"/>
      <c r="D826" s="26"/>
      <c r="E826" s="21"/>
      <c r="F826" s="34" t="s">
        <v>90</v>
      </c>
      <c r="G826" s="9" t="s">
        <v>11</v>
      </c>
      <c r="H826" s="11">
        <v>1998</v>
      </c>
      <c r="I826" s="11" t="s">
        <v>5</v>
      </c>
      <c r="J826" s="12" t="s">
        <v>100</v>
      </c>
      <c r="K826" s="16" t="s">
        <v>25</v>
      </c>
      <c r="L826" s="16" t="s">
        <v>7</v>
      </c>
      <c r="M826" s="10">
        <v>0</v>
      </c>
      <c r="N826" s="19">
        <v>380</v>
      </c>
      <c r="O826" s="23"/>
      <c r="P826" s="17">
        <f t="shared" si="30"/>
        <v>456</v>
      </c>
      <c r="Q826" s="18">
        <f t="shared" si="31"/>
        <v>0</v>
      </c>
    </row>
    <row r="827" spans="2:17" s="1" customFormat="1" ht="15.75" customHeight="1">
      <c r="B827" s="14" t="s">
        <v>60</v>
      </c>
      <c r="C827" s="34"/>
      <c r="D827" s="28"/>
      <c r="E827" s="40"/>
      <c r="F827" s="34" t="s">
        <v>90</v>
      </c>
      <c r="G827" s="9" t="s">
        <v>11</v>
      </c>
      <c r="H827" s="11">
        <v>1998</v>
      </c>
      <c r="I827" s="11" t="s">
        <v>5</v>
      </c>
      <c r="J827" s="12" t="s">
        <v>100</v>
      </c>
      <c r="K827" s="16" t="s">
        <v>6</v>
      </c>
      <c r="L827" s="16" t="s">
        <v>7</v>
      </c>
      <c r="M827" s="10">
        <v>0</v>
      </c>
      <c r="N827" s="19">
        <v>380</v>
      </c>
      <c r="O827" s="23"/>
      <c r="P827" s="17">
        <f t="shared" si="30"/>
        <v>456</v>
      </c>
      <c r="Q827" s="18">
        <f t="shared" si="31"/>
        <v>0</v>
      </c>
    </row>
    <row r="828" spans="2:17" s="1" customFormat="1" ht="15.75" customHeight="1">
      <c r="B828" s="14" t="s">
        <v>60</v>
      </c>
      <c r="C828" s="34"/>
      <c r="D828" s="26"/>
      <c r="E828" s="21"/>
      <c r="F828" s="34" t="s">
        <v>90</v>
      </c>
      <c r="G828" s="9" t="s">
        <v>11</v>
      </c>
      <c r="H828" s="11">
        <v>1998</v>
      </c>
      <c r="I828" s="11" t="s">
        <v>5</v>
      </c>
      <c r="J828" s="12" t="s">
        <v>100</v>
      </c>
      <c r="K828" s="16" t="s">
        <v>6</v>
      </c>
      <c r="L828" s="16" t="s">
        <v>7</v>
      </c>
      <c r="M828" s="10">
        <v>0</v>
      </c>
      <c r="N828" s="19">
        <v>390</v>
      </c>
      <c r="O828" s="23"/>
      <c r="P828" s="17">
        <f t="shared" si="30"/>
        <v>468</v>
      </c>
      <c r="Q828" s="18">
        <f t="shared" si="31"/>
        <v>0</v>
      </c>
    </row>
    <row r="829" spans="2:17" s="1" customFormat="1" ht="15.75" customHeight="1">
      <c r="B829" s="14" t="s">
        <v>60</v>
      </c>
      <c r="C829" s="34"/>
      <c r="D829" s="28"/>
      <c r="E829" s="24"/>
      <c r="F829" s="34" t="s">
        <v>90</v>
      </c>
      <c r="G829" s="9" t="s">
        <v>11</v>
      </c>
      <c r="H829" s="11">
        <v>1998</v>
      </c>
      <c r="I829" s="11" t="s">
        <v>5</v>
      </c>
      <c r="J829" s="12" t="s">
        <v>100</v>
      </c>
      <c r="K829" s="16" t="s">
        <v>105</v>
      </c>
      <c r="L829" s="16" t="s">
        <v>7</v>
      </c>
      <c r="M829" s="10">
        <v>0</v>
      </c>
      <c r="N829" s="19">
        <v>350</v>
      </c>
      <c r="O829" s="23"/>
      <c r="P829" s="17">
        <f t="shared" si="30"/>
        <v>420</v>
      </c>
      <c r="Q829" s="18">
        <f t="shared" si="31"/>
        <v>0</v>
      </c>
    </row>
    <row r="830" spans="2:17" s="1" customFormat="1" ht="15.75" customHeight="1">
      <c r="B830" s="14" t="s">
        <v>60</v>
      </c>
      <c r="C830" s="34"/>
      <c r="D830" s="26"/>
      <c r="E830" s="40"/>
      <c r="F830" s="34" t="s">
        <v>90</v>
      </c>
      <c r="G830" s="9" t="s">
        <v>11</v>
      </c>
      <c r="H830" s="11">
        <v>1998</v>
      </c>
      <c r="I830" s="11" t="s">
        <v>5</v>
      </c>
      <c r="J830" s="12" t="s">
        <v>100</v>
      </c>
      <c r="K830" s="16" t="s">
        <v>25</v>
      </c>
      <c r="L830" s="16" t="s">
        <v>7</v>
      </c>
      <c r="M830" s="10">
        <v>0</v>
      </c>
      <c r="N830" s="19">
        <v>380</v>
      </c>
      <c r="O830" s="23"/>
      <c r="P830" s="17">
        <f t="shared" si="30"/>
        <v>456</v>
      </c>
      <c r="Q830" s="18">
        <f t="shared" si="31"/>
        <v>0</v>
      </c>
    </row>
    <row r="831" spans="2:17" s="1" customFormat="1" ht="15.75" customHeight="1">
      <c r="B831" s="14" t="s">
        <v>60</v>
      </c>
      <c r="C831" s="34"/>
      <c r="D831" s="26"/>
      <c r="E831" s="21"/>
      <c r="F831" s="34" t="s">
        <v>90</v>
      </c>
      <c r="G831" s="9" t="s">
        <v>11</v>
      </c>
      <c r="H831" s="11">
        <v>2000</v>
      </c>
      <c r="I831" s="11" t="s">
        <v>5</v>
      </c>
      <c r="J831" s="12" t="s">
        <v>100</v>
      </c>
      <c r="K831" s="16" t="s">
        <v>6</v>
      </c>
      <c r="L831" s="16" t="s">
        <v>7</v>
      </c>
      <c r="M831" s="10">
        <v>0</v>
      </c>
      <c r="N831" s="19">
        <v>680</v>
      </c>
      <c r="O831" s="23"/>
      <c r="P831" s="17">
        <f t="shared" si="30"/>
        <v>816</v>
      </c>
      <c r="Q831" s="18">
        <f t="shared" si="31"/>
        <v>0</v>
      </c>
    </row>
    <row r="832" spans="2:17" s="1" customFormat="1" ht="15.75" customHeight="1">
      <c r="B832" s="14" t="s">
        <v>60</v>
      </c>
      <c r="C832" s="34"/>
      <c r="D832" s="26"/>
      <c r="E832" s="21"/>
      <c r="F832" s="34" t="s">
        <v>90</v>
      </c>
      <c r="G832" s="9" t="s">
        <v>11</v>
      </c>
      <c r="H832" s="11">
        <v>2001</v>
      </c>
      <c r="I832" s="11" t="s">
        <v>5</v>
      </c>
      <c r="J832" s="12" t="s">
        <v>100</v>
      </c>
      <c r="K832" s="16" t="s">
        <v>25</v>
      </c>
      <c r="L832" s="16" t="s">
        <v>7</v>
      </c>
      <c r="M832" s="10">
        <v>0</v>
      </c>
      <c r="N832" s="19">
        <v>445</v>
      </c>
      <c r="O832" s="23"/>
      <c r="P832" s="17">
        <f t="shared" si="30"/>
        <v>534</v>
      </c>
      <c r="Q832" s="18">
        <f t="shared" si="31"/>
        <v>0</v>
      </c>
    </row>
    <row r="833" spans="2:17" s="1" customFormat="1" ht="15.75" customHeight="1">
      <c r="B833" s="14" t="s">
        <v>60</v>
      </c>
      <c r="C833" s="34"/>
      <c r="D833" s="25"/>
      <c r="E833" s="40"/>
      <c r="F833" s="34" t="s">
        <v>90</v>
      </c>
      <c r="G833" s="9" t="s">
        <v>11</v>
      </c>
      <c r="H833" s="11">
        <v>2001</v>
      </c>
      <c r="I833" s="11" t="s">
        <v>5</v>
      </c>
      <c r="J833" s="12" t="s">
        <v>100</v>
      </c>
      <c r="K833" s="16" t="s">
        <v>6</v>
      </c>
      <c r="L833" s="16" t="s">
        <v>24</v>
      </c>
      <c r="M833" s="10">
        <v>0</v>
      </c>
      <c r="N833" s="19">
        <v>445</v>
      </c>
      <c r="O833" s="23"/>
      <c r="P833" s="17">
        <f t="shared" si="30"/>
        <v>534</v>
      </c>
      <c r="Q833" s="18">
        <f t="shared" si="31"/>
        <v>0</v>
      </c>
    </row>
    <row r="834" spans="2:17" s="1" customFormat="1" ht="15.75" customHeight="1">
      <c r="B834" s="14" t="s">
        <v>60</v>
      </c>
      <c r="C834" s="34"/>
      <c r="D834" s="26"/>
      <c r="E834" s="21"/>
      <c r="F834" s="34" t="s">
        <v>90</v>
      </c>
      <c r="G834" s="9" t="s">
        <v>11</v>
      </c>
      <c r="H834" s="11">
        <v>2002</v>
      </c>
      <c r="I834" s="11" t="s">
        <v>5</v>
      </c>
      <c r="J834" s="12" t="s">
        <v>100</v>
      </c>
      <c r="K834" s="16" t="s">
        <v>25</v>
      </c>
      <c r="L834" s="16" t="s">
        <v>7</v>
      </c>
      <c r="M834" s="10">
        <v>0</v>
      </c>
      <c r="N834" s="19">
        <v>370</v>
      </c>
      <c r="O834" s="23"/>
      <c r="P834" s="17">
        <f t="shared" si="30"/>
        <v>444</v>
      </c>
      <c r="Q834" s="18">
        <f t="shared" si="31"/>
        <v>0</v>
      </c>
    </row>
    <row r="835" spans="2:17" s="1" customFormat="1" ht="15.75" customHeight="1">
      <c r="B835" s="14" t="s">
        <v>60</v>
      </c>
      <c r="C835" s="34"/>
      <c r="D835" s="25"/>
      <c r="E835" s="40"/>
      <c r="F835" s="34" t="s">
        <v>90</v>
      </c>
      <c r="G835" s="9" t="s">
        <v>11</v>
      </c>
      <c r="H835" s="11">
        <v>2003</v>
      </c>
      <c r="I835" s="11" t="s">
        <v>5</v>
      </c>
      <c r="J835" s="12" t="s">
        <v>100</v>
      </c>
      <c r="K835" s="16" t="s">
        <v>25</v>
      </c>
      <c r="L835" s="16" t="s">
        <v>7</v>
      </c>
      <c r="M835" s="10">
        <v>0</v>
      </c>
      <c r="N835" s="19">
        <v>640</v>
      </c>
      <c r="O835" s="23"/>
      <c r="P835" s="17">
        <f t="shared" si="30"/>
        <v>768</v>
      </c>
      <c r="Q835" s="18">
        <f t="shared" si="31"/>
        <v>0</v>
      </c>
    </row>
    <row r="836" spans="2:17" s="1" customFormat="1" ht="15.75" customHeight="1">
      <c r="B836" s="14" t="s">
        <v>60</v>
      </c>
      <c r="C836" s="34"/>
      <c r="D836" s="25"/>
      <c r="E836" s="20"/>
      <c r="F836" s="34" t="s">
        <v>90</v>
      </c>
      <c r="G836" s="9" t="s">
        <v>11</v>
      </c>
      <c r="H836" s="11">
        <v>2003</v>
      </c>
      <c r="I836" s="11" t="s">
        <v>5</v>
      </c>
      <c r="J836" s="12" t="s">
        <v>100</v>
      </c>
      <c r="K836" s="16" t="s">
        <v>8</v>
      </c>
      <c r="L836" s="16" t="s">
        <v>7</v>
      </c>
      <c r="M836" s="10">
        <v>0</v>
      </c>
      <c r="N836" s="19">
        <v>540</v>
      </c>
      <c r="O836" s="23"/>
      <c r="P836" s="17">
        <f t="shared" si="30"/>
        <v>648</v>
      </c>
      <c r="Q836" s="18">
        <f t="shared" si="31"/>
        <v>0</v>
      </c>
    </row>
    <row r="837" spans="2:17" s="1" customFormat="1" ht="15.75" customHeight="1">
      <c r="B837" s="14" t="s">
        <v>60</v>
      </c>
      <c r="C837" s="34"/>
      <c r="D837" s="28"/>
      <c r="E837" s="48" t="s">
        <v>254</v>
      </c>
      <c r="F837" s="34" t="s">
        <v>90</v>
      </c>
      <c r="G837" s="9" t="s">
        <v>11</v>
      </c>
      <c r="H837" s="11">
        <v>2004</v>
      </c>
      <c r="I837" s="11" t="s">
        <v>5</v>
      </c>
      <c r="J837" s="12" t="s">
        <v>100</v>
      </c>
      <c r="K837" s="16" t="s">
        <v>6</v>
      </c>
      <c r="L837" s="16" t="s">
        <v>7</v>
      </c>
      <c r="M837" s="10">
        <v>0</v>
      </c>
      <c r="N837" s="19">
        <v>400</v>
      </c>
      <c r="O837" s="23"/>
      <c r="P837" s="17">
        <f t="shared" si="30"/>
        <v>480</v>
      </c>
      <c r="Q837" s="18">
        <f t="shared" si="31"/>
        <v>0</v>
      </c>
    </row>
    <row r="838" spans="2:17" s="1" customFormat="1" ht="15.75" customHeight="1">
      <c r="B838" s="14" t="s">
        <v>60</v>
      </c>
      <c r="C838" s="34"/>
      <c r="D838" s="25"/>
      <c r="E838" s="40"/>
      <c r="F838" s="34" t="s">
        <v>90</v>
      </c>
      <c r="G838" s="9" t="s">
        <v>11</v>
      </c>
      <c r="H838" s="11">
        <v>2004</v>
      </c>
      <c r="I838" s="11" t="s">
        <v>5</v>
      </c>
      <c r="J838" s="12" t="s">
        <v>100</v>
      </c>
      <c r="K838" s="16" t="s">
        <v>25</v>
      </c>
      <c r="L838" s="16" t="s">
        <v>24</v>
      </c>
      <c r="M838" s="10">
        <v>0</v>
      </c>
      <c r="N838" s="19">
        <v>400</v>
      </c>
      <c r="O838" s="23"/>
      <c r="P838" s="17">
        <f t="shared" ref="P838:P901" si="32">N838*1.2</f>
        <v>480</v>
      </c>
      <c r="Q838" s="18">
        <f t="shared" ref="Q838:Q901" si="33">O838*1.2</f>
        <v>0</v>
      </c>
    </row>
    <row r="839" spans="2:17" s="1" customFormat="1" ht="15.75" customHeight="1">
      <c r="B839" s="14" t="s">
        <v>60</v>
      </c>
      <c r="C839" s="34"/>
      <c r="D839" s="28" t="s">
        <v>251</v>
      </c>
      <c r="E839" s="24"/>
      <c r="F839" s="34" t="s">
        <v>90</v>
      </c>
      <c r="G839" s="9" t="s">
        <v>11</v>
      </c>
      <c r="H839" s="11">
        <v>2005</v>
      </c>
      <c r="I839" s="11" t="s">
        <v>5</v>
      </c>
      <c r="J839" s="12" t="s">
        <v>100</v>
      </c>
      <c r="K839" s="16" t="s">
        <v>6</v>
      </c>
      <c r="L839" s="16" t="s">
        <v>7</v>
      </c>
      <c r="M839" s="10">
        <v>1</v>
      </c>
      <c r="N839" s="19">
        <v>600</v>
      </c>
      <c r="O839" s="23"/>
      <c r="P839" s="17">
        <f t="shared" si="32"/>
        <v>720</v>
      </c>
      <c r="Q839" s="18">
        <f t="shared" si="33"/>
        <v>0</v>
      </c>
    </row>
    <row r="840" spans="2:17" s="1" customFormat="1" ht="15.75" customHeight="1">
      <c r="B840" s="14" t="s">
        <v>60</v>
      </c>
      <c r="C840" s="34"/>
      <c r="D840" s="28"/>
      <c r="E840" s="48" t="s">
        <v>254</v>
      </c>
      <c r="F840" s="34" t="s">
        <v>90</v>
      </c>
      <c r="G840" s="9" t="s">
        <v>11</v>
      </c>
      <c r="H840" s="11">
        <v>2006</v>
      </c>
      <c r="I840" s="11" t="s">
        <v>5</v>
      </c>
      <c r="J840" s="12" t="s">
        <v>100</v>
      </c>
      <c r="K840" s="16" t="s">
        <v>25</v>
      </c>
      <c r="L840" s="16" t="s">
        <v>7</v>
      </c>
      <c r="M840" s="10">
        <v>0</v>
      </c>
      <c r="N840" s="19">
        <v>420</v>
      </c>
      <c r="O840" s="23"/>
      <c r="P840" s="17">
        <f t="shared" si="32"/>
        <v>504</v>
      </c>
      <c r="Q840" s="18">
        <f t="shared" si="33"/>
        <v>0</v>
      </c>
    </row>
    <row r="841" spans="2:17" s="1" customFormat="1" ht="15.75" customHeight="1">
      <c r="B841" s="14" t="s">
        <v>60</v>
      </c>
      <c r="C841" s="34"/>
      <c r="D841" s="28"/>
      <c r="E841" s="48" t="s">
        <v>254</v>
      </c>
      <c r="F841" s="34" t="s">
        <v>90</v>
      </c>
      <c r="G841" s="9" t="s">
        <v>11</v>
      </c>
      <c r="H841" s="11">
        <v>2006</v>
      </c>
      <c r="I841" s="11" t="s">
        <v>5</v>
      </c>
      <c r="J841" s="12" t="s">
        <v>100</v>
      </c>
      <c r="K841" s="16" t="s">
        <v>8</v>
      </c>
      <c r="L841" s="16" t="s">
        <v>7</v>
      </c>
      <c r="M841" s="10">
        <v>0</v>
      </c>
      <c r="N841" s="19">
        <v>380</v>
      </c>
      <c r="O841" s="23"/>
      <c r="P841" s="17">
        <f t="shared" si="32"/>
        <v>456</v>
      </c>
      <c r="Q841" s="18">
        <f t="shared" si="33"/>
        <v>0</v>
      </c>
    </row>
    <row r="842" spans="2:17" s="1" customFormat="1" ht="15.75" customHeight="1">
      <c r="B842" s="14" t="s">
        <v>60</v>
      </c>
      <c r="C842" s="34"/>
      <c r="D842" s="26"/>
      <c r="E842" s="21"/>
      <c r="F842" s="34" t="s">
        <v>90</v>
      </c>
      <c r="G842" s="9" t="s">
        <v>11</v>
      </c>
      <c r="H842" s="11">
        <v>2014</v>
      </c>
      <c r="I842" s="11" t="s">
        <v>5</v>
      </c>
      <c r="J842" s="12" t="s">
        <v>15</v>
      </c>
      <c r="K842" s="16" t="s">
        <v>6</v>
      </c>
      <c r="L842" s="16" t="s">
        <v>7</v>
      </c>
      <c r="M842" s="10">
        <v>0</v>
      </c>
      <c r="N842" s="19">
        <v>450</v>
      </c>
      <c r="O842" s="23">
        <v>450</v>
      </c>
      <c r="P842" s="17">
        <f t="shared" si="32"/>
        <v>540</v>
      </c>
      <c r="Q842" s="18">
        <f t="shared" si="33"/>
        <v>540</v>
      </c>
    </row>
    <row r="843" spans="2:17" s="1" customFormat="1" ht="15.75" customHeight="1">
      <c r="B843" s="14" t="s">
        <v>215</v>
      </c>
      <c r="C843" s="34"/>
      <c r="D843" s="26"/>
      <c r="E843" s="21"/>
      <c r="F843" s="34" t="s">
        <v>90</v>
      </c>
      <c r="G843" s="9" t="s">
        <v>11</v>
      </c>
      <c r="H843" s="11">
        <v>1953</v>
      </c>
      <c r="I843" s="11" t="s">
        <v>5</v>
      </c>
      <c r="J843" s="12" t="s">
        <v>100</v>
      </c>
      <c r="K843" s="16" t="s">
        <v>25</v>
      </c>
      <c r="L843" s="16" t="s">
        <v>9</v>
      </c>
      <c r="M843" s="10">
        <v>1</v>
      </c>
      <c r="N843" s="19">
        <v>550</v>
      </c>
      <c r="O843" s="23"/>
      <c r="P843" s="17">
        <f t="shared" si="32"/>
        <v>660</v>
      </c>
      <c r="Q843" s="18">
        <f t="shared" si="33"/>
        <v>0</v>
      </c>
    </row>
    <row r="844" spans="2:17" s="1" customFormat="1" ht="15.75" customHeight="1">
      <c r="B844" s="14" t="s">
        <v>215</v>
      </c>
      <c r="C844" s="34"/>
      <c r="D844" s="26"/>
      <c r="E844" s="21"/>
      <c r="F844" s="34" t="s">
        <v>90</v>
      </c>
      <c r="G844" s="9" t="s">
        <v>11</v>
      </c>
      <c r="H844" s="11">
        <v>1978</v>
      </c>
      <c r="I844" s="11" t="s">
        <v>5</v>
      </c>
      <c r="J844" s="12" t="s">
        <v>100</v>
      </c>
      <c r="K844" s="16" t="s">
        <v>165</v>
      </c>
      <c r="L844" s="16" t="s">
        <v>31</v>
      </c>
      <c r="M844" s="10">
        <v>0</v>
      </c>
      <c r="N844" s="19">
        <v>45</v>
      </c>
      <c r="O844" s="23"/>
      <c r="P844" s="17">
        <f t="shared" si="32"/>
        <v>54</v>
      </c>
      <c r="Q844" s="18">
        <f t="shared" si="33"/>
        <v>0</v>
      </c>
    </row>
    <row r="845" spans="2:17" s="1" customFormat="1" ht="15.75" customHeight="1">
      <c r="B845" s="14" t="s">
        <v>215</v>
      </c>
      <c r="C845" s="34"/>
      <c r="D845" s="26" t="s">
        <v>251</v>
      </c>
      <c r="E845" s="21"/>
      <c r="F845" s="34" t="s">
        <v>90</v>
      </c>
      <c r="G845" s="9" t="s">
        <v>11</v>
      </c>
      <c r="H845" s="11">
        <v>1981</v>
      </c>
      <c r="I845" s="11" t="s">
        <v>5</v>
      </c>
      <c r="J845" s="12" t="s">
        <v>100</v>
      </c>
      <c r="K845" s="16" t="s">
        <v>6</v>
      </c>
      <c r="L845" s="16" t="s">
        <v>9</v>
      </c>
      <c r="M845" s="10">
        <v>1</v>
      </c>
      <c r="N845" s="19">
        <v>95</v>
      </c>
      <c r="O845" s="23"/>
      <c r="P845" s="17">
        <f t="shared" si="32"/>
        <v>114</v>
      </c>
      <c r="Q845" s="18">
        <f t="shared" si="33"/>
        <v>0</v>
      </c>
    </row>
    <row r="846" spans="2:17" s="1" customFormat="1" ht="15.75" customHeight="1">
      <c r="B846" s="14" t="s">
        <v>215</v>
      </c>
      <c r="C846" s="34"/>
      <c r="D846" s="26"/>
      <c r="E846" s="21"/>
      <c r="F846" s="34" t="s">
        <v>90</v>
      </c>
      <c r="G846" s="9" t="s">
        <v>11</v>
      </c>
      <c r="H846" s="11">
        <v>1981</v>
      </c>
      <c r="I846" s="11" t="s">
        <v>5</v>
      </c>
      <c r="J846" s="12" t="s">
        <v>100</v>
      </c>
      <c r="K846" s="16" t="s">
        <v>25</v>
      </c>
      <c r="L846" s="16" t="s">
        <v>9</v>
      </c>
      <c r="M846" s="10">
        <v>0</v>
      </c>
      <c r="N846" s="19">
        <v>110</v>
      </c>
      <c r="O846" s="23"/>
      <c r="P846" s="17">
        <f t="shared" si="32"/>
        <v>132</v>
      </c>
      <c r="Q846" s="18">
        <f t="shared" si="33"/>
        <v>0</v>
      </c>
    </row>
    <row r="847" spans="2:17" s="1" customFormat="1" ht="15.75" customHeight="1">
      <c r="B847" s="14" t="s">
        <v>215</v>
      </c>
      <c r="C847" s="34"/>
      <c r="D847" s="26"/>
      <c r="E847" s="21"/>
      <c r="F847" s="34" t="s">
        <v>90</v>
      </c>
      <c r="G847" s="9" t="s">
        <v>11</v>
      </c>
      <c r="H847" s="11">
        <v>1986</v>
      </c>
      <c r="I847" s="11" t="s">
        <v>5</v>
      </c>
      <c r="J847" s="12" t="s">
        <v>100</v>
      </c>
      <c r="K847" s="16" t="s">
        <v>25</v>
      </c>
      <c r="L847" s="16" t="s">
        <v>7</v>
      </c>
      <c r="M847" s="10">
        <v>0</v>
      </c>
      <c r="N847" s="19">
        <v>160</v>
      </c>
      <c r="O847" s="23"/>
      <c r="P847" s="17">
        <f t="shared" si="32"/>
        <v>192</v>
      </c>
      <c r="Q847" s="18">
        <f t="shared" si="33"/>
        <v>0</v>
      </c>
    </row>
    <row r="848" spans="2:17" s="1" customFormat="1" ht="15.75" customHeight="1">
      <c r="B848" s="14" t="s">
        <v>215</v>
      </c>
      <c r="C848" s="34"/>
      <c r="D848" s="26"/>
      <c r="E848" s="40"/>
      <c r="F848" s="34" t="s">
        <v>90</v>
      </c>
      <c r="G848" s="9" t="s">
        <v>11</v>
      </c>
      <c r="H848" s="11">
        <v>1986</v>
      </c>
      <c r="I848" s="11" t="s">
        <v>12</v>
      </c>
      <c r="J848" s="12" t="s">
        <v>100</v>
      </c>
      <c r="K848" s="16" t="s">
        <v>6</v>
      </c>
      <c r="L848" s="16" t="s">
        <v>24</v>
      </c>
      <c r="M848" s="10">
        <v>0</v>
      </c>
      <c r="N848" s="19">
        <v>350</v>
      </c>
      <c r="O848" s="23"/>
      <c r="P848" s="17">
        <f t="shared" si="32"/>
        <v>420</v>
      </c>
      <c r="Q848" s="18">
        <f t="shared" si="33"/>
        <v>0</v>
      </c>
    </row>
    <row r="849" spans="2:17" s="1" customFormat="1" ht="15.75" customHeight="1">
      <c r="B849" s="14" t="s">
        <v>215</v>
      </c>
      <c r="C849" s="34"/>
      <c r="D849" s="26"/>
      <c r="E849" s="21"/>
      <c r="F849" s="34" t="s">
        <v>90</v>
      </c>
      <c r="G849" s="9" t="s">
        <v>11</v>
      </c>
      <c r="H849" s="11">
        <v>1987</v>
      </c>
      <c r="I849" s="11" t="s">
        <v>5</v>
      </c>
      <c r="J849" s="12" t="s">
        <v>100</v>
      </c>
      <c r="K849" s="16" t="s">
        <v>8</v>
      </c>
      <c r="L849" s="16" t="s">
        <v>9</v>
      </c>
      <c r="M849" s="10">
        <v>0</v>
      </c>
      <c r="N849" s="19">
        <v>70</v>
      </c>
      <c r="O849" s="23"/>
      <c r="P849" s="17">
        <f t="shared" si="32"/>
        <v>84</v>
      </c>
      <c r="Q849" s="18">
        <f t="shared" si="33"/>
        <v>0</v>
      </c>
    </row>
    <row r="850" spans="2:17" s="1" customFormat="1" ht="15.75" customHeight="1">
      <c r="B850" s="14" t="s">
        <v>215</v>
      </c>
      <c r="C850" s="34"/>
      <c r="D850" s="26"/>
      <c r="E850" s="21"/>
      <c r="F850" s="34" t="s">
        <v>90</v>
      </c>
      <c r="G850" s="9" t="s">
        <v>11</v>
      </c>
      <c r="H850" s="11">
        <v>1990</v>
      </c>
      <c r="I850" s="11" t="s">
        <v>5</v>
      </c>
      <c r="J850" s="12" t="s">
        <v>100</v>
      </c>
      <c r="K850" s="16" t="s">
        <v>6</v>
      </c>
      <c r="L850" s="16" t="s">
        <v>7</v>
      </c>
      <c r="M850" s="10">
        <v>0</v>
      </c>
      <c r="N850" s="19">
        <v>230</v>
      </c>
      <c r="O850" s="23"/>
      <c r="P850" s="17">
        <f t="shared" si="32"/>
        <v>276</v>
      </c>
      <c r="Q850" s="18">
        <f t="shared" si="33"/>
        <v>0</v>
      </c>
    </row>
    <row r="851" spans="2:17" s="1" customFormat="1" ht="15.75" customHeight="1">
      <c r="B851" s="14" t="s">
        <v>215</v>
      </c>
      <c r="C851" s="34"/>
      <c r="D851" s="25"/>
      <c r="E851" s="20"/>
      <c r="F851" s="34" t="s">
        <v>90</v>
      </c>
      <c r="G851" s="9" t="s">
        <v>11</v>
      </c>
      <c r="H851" s="11">
        <v>1990</v>
      </c>
      <c r="I851" s="11" t="s">
        <v>5</v>
      </c>
      <c r="J851" s="12" t="s">
        <v>100</v>
      </c>
      <c r="K851" s="16" t="s">
        <v>25</v>
      </c>
      <c r="L851" s="16" t="s">
        <v>7</v>
      </c>
      <c r="M851" s="10">
        <v>0</v>
      </c>
      <c r="N851" s="19">
        <v>240</v>
      </c>
      <c r="O851" s="23"/>
      <c r="P851" s="17">
        <f t="shared" si="32"/>
        <v>288</v>
      </c>
      <c r="Q851" s="18">
        <f t="shared" si="33"/>
        <v>0</v>
      </c>
    </row>
    <row r="852" spans="2:17" s="1" customFormat="1" ht="15.75" customHeight="1">
      <c r="B852" s="14" t="s">
        <v>215</v>
      </c>
      <c r="C852" s="34"/>
      <c r="D852" s="26"/>
      <c r="E852" s="40"/>
      <c r="F852" s="34" t="s">
        <v>90</v>
      </c>
      <c r="G852" s="9" t="s">
        <v>11</v>
      </c>
      <c r="H852" s="11">
        <v>1991</v>
      </c>
      <c r="I852" s="11" t="s">
        <v>5</v>
      </c>
      <c r="J852" s="12" t="s">
        <v>100</v>
      </c>
      <c r="K852" s="16" t="s">
        <v>25</v>
      </c>
      <c r="L852" s="16" t="s">
        <v>7</v>
      </c>
      <c r="M852" s="10">
        <v>0</v>
      </c>
      <c r="N852" s="19">
        <v>85</v>
      </c>
      <c r="O852" s="23"/>
      <c r="P852" s="17">
        <f t="shared" si="32"/>
        <v>102</v>
      </c>
      <c r="Q852" s="18">
        <f t="shared" si="33"/>
        <v>0</v>
      </c>
    </row>
    <row r="853" spans="2:17" s="1" customFormat="1" ht="15.75" customHeight="1">
      <c r="B853" s="14" t="s">
        <v>215</v>
      </c>
      <c r="C853" s="34"/>
      <c r="D853" s="26"/>
      <c r="E853" s="21"/>
      <c r="F853" s="34" t="s">
        <v>90</v>
      </c>
      <c r="G853" s="9" t="s">
        <v>11</v>
      </c>
      <c r="H853" s="11">
        <v>1992</v>
      </c>
      <c r="I853" s="11" t="s">
        <v>5</v>
      </c>
      <c r="J853" s="12" t="s">
        <v>100</v>
      </c>
      <c r="K853" s="16" t="s">
        <v>6</v>
      </c>
      <c r="L853" s="16" t="s">
        <v>7</v>
      </c>
      <c r="M853" s="10">
        <v>0</v>
      </c>
      <c r="N853" s="19">
        <v>90</v>
      </c>
      <c r="O853" s="23"/>
      <c r="P853" s="17">
        <f t="shared" si="32"/>
        <v>108</v>
      </c>
      <c r="Q853" s="18">
        <f t="shared" si="33"/>
        <v>0</v>
      </c>
    </row>
    <row r="854" spans="2:17" s="1" customFormat="1" ht="15.75" customHeight="1">
      <c r="B854" s="14" t="s">
        <v>215</v>
      </c>
      <c r="C854" s="34"/>
      <c r="D854" s="26"/>
      <c r="E854" s="21"/>
      <c r="F854" s="34" t="s">
        <v>90</v>
      </c>
      <c r="G854" s="9" t="s">
        <v>11</v>
      </c>
      <c r="H854" s="11">
        <v>1995</v>
      </c>
      <c r="I854" s="11" t="s">
        <v>5</v>
      </c>
      <c r="J854" s="12" t="s">
        <v>33</v>
      </c>
      <c r="K854" s="16" t="s">
        <v>6</v>
      </c>
      <c r="L854" s="16" t="s">
        <v>7</v>
      </c>
      <c r="M854" s="10">
        <v>0</v>
      </c>
      <c r="N854" s="19">
        <v>150</v>
      </c>
      <c r="O854" s="23">
        <f>150*12</f>
        <v>1800</v>
      </c>
      <c r="P854" s="17">
        <f t="shared" si="32"/>
        <v>180</v>
      </c>
      <c r="Q854" s="18">
        <f t="shared" si="33"/>
        <v>2160</v>
      </c>
    </row>
    <row r="855" spans="2:17" s="1" customFormat="1" ht="15.75" customHeight="1">
      <c r="B855" s="14" t="s">
        <v>215</v>
      </c>
      <c r="C855" s="34"/>
      <c r="D855" s="26"/>
      <c r="E855" s="21"/>
      <c r="F855" s="34" t="s">
        <v>90</v>
      </c>
      <c r="G855" s="9" t="s">
        <v>11</v>
      </c>
      <c r="H855" s="11">
        <v>1996</v>
      </c>
      <c r="I855" s="11" t="s">
        <v>5</v>
      </c>
      <c r="J855" s="12" t="s">
        <v>100</v>
      </c>
      <c r="K855" s="16" t="s">
        <v>6</v>
      </c>
      <c r="L855" s="16" t="s">
        <v>7</v>
      </c>
      <c r="M855" s="10">
        <v>0</v>
      </c>
      <c r="N855" s="19">
        <v>110</v>
      </c>
      <c r="O855" s="23"/>
      <c r="P855" s="17">
        <f t="shared" si="32"/>
        <v>132</v>
      </c>
      <c r="Q855" s="18">
        <f t="shared" si="33"/>
        <v>0</v>
      </c>
    </row>
    <row r="856" spans="2:17" s="1" customFormat="1" ht="15.75" customHeight="1">
      <c r="B856" s="14" t="s">
        <v>215</v>
      </c>
      <c r="C856" s="34"/>
      <c r="D856" s="26"/>
      <c r="E856" s="21"/>
      <c r="F856" s="34" t="s">
        <v>90</v>
      </c>
      <c r="G856" s="9" t="s">
        <v>11</v>
      </c>
      <c r="H856" s="11">
        <v>1997</v>
      </c>
      <c r="I856" s="11" t="s">
        <v>5</v>
      </c>
      <c r="J856" s="12" t="s">
        <v>100</v>
      </c>
      <c r="K856" s="16" t="s">
        <v>6</v>
      </c>
      <c r="L856" s="16" t="s">
        <v>7</v>
      </c>
      <c r="M856" s="10">
        <v>0</v>
      </c>
      <c r="N856" s="19">
        <v>80</v>
      </c>
      <c r="O856" s="23"/>
      <c r="P856" s="17">
        <f t="shared" si="32"/>
        <v>96</v>
      </c>
      <c r="Q856" s="18">
        <f t="shared" si="33"/>
        <v>0</v>
      </c>
    </row>
    <row r="857" spans="2:17" s="1" customFormat="1" ht="15.75" customHeight="1">
      <c r="B857" s="14" t="s">
        <v>215</v>
      </c>
      <c r="C857" s="34"/>
      <c r="D857" s="26"/>
      <c r="E857" s="21"/>
      <c r="F857" s="34" t="s">
        <v>90</v>
      </c>
      <c r="G857" s="9" t="s">
        <v>11</v>
      </c>
      <c r="H857" s="11">
        <v>1997</v>
      </c>
      <c r="I857" s="11" t="s">
        <v>5</v>
      </c>
      <c r="J857" s="12" t="s">
        <v>100</v>
      </c>
      <c r="K857" s="16" t="s">
        <v>25</v>
      </c>
      <c r="L857" s="16" t="s">
        <v>7</v>
      </c>
      <c r="M857" s="10">
        <v>0</v>
      </c>
      <c r="N857" s="19">
        <v>100</v>
      </c>
      <c r="O857" s="23"/>
      <c r="P857" s="17">
        <f t="shared" si="32"/>
        <v>120</v>
      </c>
      <c r="Q857" s="18">
        <f t="shared" si="33"/>
        <v>0</v>
      </c>
    </row>
    <row r="858" spans="2:17" s="1" customFormat="1" ht="15.75" customHeight="1">
      <c r="B858" s="14" t="s">
        <v>215</v>
      </c>
      <c r="C858" s="34"/>
      <c r="D858" s="26"/>
      <c r="E858" s="21"/>
      <c r="F858" s="34" t="s">
        <v>90</v>
      </c>
      <c r="G858" s="9" t="s">
        <v>11</v>
      </c>
      <c r="H858" s="11">
        <v>2000</v>
      </c>
      <c r="I858" s="11" t="s">
        <v>12</v>
      </c>
      <c r="J858" s="12" t="s">
        <v>16</v>
      </c>
      <c r="K858" s="16" t="s">
        <v>6</v>
      </c>
      <c r="L858" s="16" t="s">
        <v>7</v>
      </c>
      <c r="M858" s="10">
        <v>0</v>
      </c>
      <c r="N858" s="19">
        <v>440</v>
      </c>
      <c r="O858" s="23">
        <v>1320</v>
      </c>
      <c r="P858" s="17">
        <f t="shared" si="32"/>
        <v>528</v>
      </c>
      <c r="Q858" s="18">
        <f t="shared" si="33"/>
        <v>1584</v>
      </c>
    </row>
    <row r="859" spans="2:17" s="1" customFormat="1" ht="15.75" customHeight="1">
      <c r="B859" s="14" t="s">
        <v>215</v>
      </c>
      <c r="C859" s="34"/>
      <c r="D859" s="26"/>
      <c r="E859" s="21"/>
      <c r="F859" s="34" t="s">
        <v>90</v>
      </c>
      <c r="G859" s="9" t="s">
        <v>11</v>
      </c>
      <c r="H859" s="11">
        <v>2003</v>
      </c>
      <c r="I859" s="11" t="s">
        <v>5</v>
      </c>
      <c r="J859" s="12" t="s">
        <v>100</v>
      </c>
      <c r="K859" s="16" t="s">
        <v>6</v>
      </c>
      <c r="L859" s="16" t="s">
        <v>7</v>
      </c>
      <c r="M859" s="10">
        <v>0</v>
      </c>
      <c r="N859" s="19">
        <v>100</v>
      </c>
      <c r="O859" s="23"/>
      <c r="P859" s="17">
        <f t="shared" si="32"/>
        <v>120</v>
      </c>
      <c r="Q859" s="18">
        <f t="shared" si="33"/>
        <v>0</v>
      </c>
    </row>
    <row r="860" spans="2:17" s="1" customFormat="1" ht="15.75" customHeight="1">
      <c r="B860" s="14" t="s">
        <v>215</v>
      </c>
      <c r="C860" s="34"/>
      <c r="D860" s="26"/>
      <c r="E860" s="21"/>
      <c r="F860" s="34" t="s">
        <v>90</v>
      </c>
      <c r="G860" s="9" t="s">
        <v>11</v>
      </c>
      <c r="H860" s="11">
        <v>2004</v>
      </c>
      <c r="I860" s="11" t="s">
        <v>5</v>
      </c>
      <c r="J860" s="12" t="s">
        <v>100</v>
      </c>
      <c r="K860" s="16" t="s">
        <v>6</v>
      </c>
      <c r="L860" s="16" t="s">
        <v>7</v>
      </c>
      <c r="M860" s="10">
        <v>0</v>
      </c>
      <c r="N860" s="19">
        <v>90</v>
      </c>
      <c r="O860" s="23"/>
      <c r="P860" s="17">
        <f t="shared" si="32"/>
        <v>108</v>
      </c>
      <c r="Q860" s="18">
        <f t="shared" si="33"/>
        <v>0</v>
      </c>
    </row>
    <row r="861" spans="2:17" s="1" customFormat="1" ht="15.75" customHeight="1">
      <c r="B861" s="14" t="s">
        <v>215</v>
      </c>
      <c r="C861" s="34"/>
      <c r="D861" s="25"/>
      <c r="E861" s="40"/>
      <c r="F861" s="34" t="s">
        <v>90</v>
      </c>
      <c r="G861" s="9" t="s">
        <v>11</v>
      </c>
      <c r="H861" s="11">
        <v>2007</v>
      </c>
      <c r="I861" s="11" t="s">
        <v>5</v>
      </c>
      <c r="J861" s="12" t="s">
        <v>100</v>
      </c>
      <c r="K861" s="16" t="s">
        <v>6</v>
      </c>
      <c r="L861" s="16" t="s">
        <v>7</v>
      </c>
      <c r="M861" s="10">
        <v>0</v>
      </c>
      <c r="N861" s="19">
        <v>95</v>
      </c>
      <c r="O861" s="23"/>
      <c r="P861" s="17">
        <f t="shared" si="32"/>
        <v>114</v>
      </c>
      <c r="Q861" s="18">
        <f t="shared" si="33"/>
        <v>0</v>
      </c>
    </row>
    <row r="862" spans="2:17" s="1" customFormat="1" ht="15.75" customHeight="1">
      <c r="B862" s="14" t="s">
        <v>215</v>
      </c>
      <c r="C862" s="34"/>
      <c r="D862" s="26"/>
      <c r="E862" s="21"/>
      <c r="F862" s="34" t="s">
        <v>90</v>
      </c>
      <c r="G862" s="9" t="s">
        <v>11</v>
      </c>
      <c r="H862" s="11">
        <v>2008</v>
      </c>
      <c r="I862" s="11" t="s">
        <v>5</v>
      </c>
      <c r="J862" s="12" t="s">
        <v>100</v>
      </c>
      <c r="K862" s="16" t="s">
        <v>6</v>
      </c>
      <c r="L862" s="16" t="s">
        <v>7</v>
      </c>
      <c r="M862" s="10">
        <v>0</v>
      </c>
      <c r="N862" s="19">
        <v>90</v>
      </c>
      <c r="O862" s="23"/>
      <c r="P862" s="17">
        <f t="shared" si="32"/>
        <v>108</v>
      </c>
      <c r="Q862" s="18">
        <f t="shared" si="33"/>
        <v>0</v>
      </c>
    </row>
    <row r="863" spans="2:17" s="1" customFormat="1" ht="15.75" customHeight="1">
      <c r="B863" s="14" t="s">
        <v>215</v>
      </c>
      <c r="C863" s="34"/>
      <c r="D863" s="25"/>
      <c r="E863" s="20"/>
      <c r="F863" s="34" t="s">
        <v>90</v>
      </c>
      <c r="G863" s="9" t="s">
        <v>11</v>
      </c>
      <c r="H863" s="11">
        <v>2009</v>
      </c>
      <c r="I863" s="11" t="s">
        <v>5</v>
      </c>
      <c r="J863" s="12" t="s">
        <v>100</v>
      </c>
      <c r="K863" s="16" t="s">
        <v>6</v>
      </c>
      <c r="L863" s="16" t="s">
        <v>7</v>
      </c>
      <c r="M863" s="10">
        <v>0</v>
      </c>
      <c r="N863" s="19">
        <v>130</v>
      </c>
      <c r="O863" s="23"/>
      <c r="P863" s="17">
        <f t="shared" si="32"/>
        <v>156</v>
      </c>
      <c r="Q863" s="18">
        <f t="shared" si="33"/>
        <v>0</v>
      </c>
    </row>
    <row r="864" spans="2:17" s="1" customFormat="1" ht="15.75" customHeight="1">
      <c r="B864" s="14" t="s">
        <v>215</v>
      </c>
      <c r="C864" s="34"/>
      <c r="D864" s="26"/>
      <c r="E864" s="40"/>
      <c r="F864" s="34" t="s">
        <v>90</v>
      </c>
      <c r="G864" s="9" t="s">
        <v>11</v>
      </c>
      <c r="H864" s="11">
        <v>2010</v>
      </c>
      <c r="I864" s="11" t="s">
        <v>5</v>
      </c>
      <c r="J864" s="12" t="s">
        <v>100</v>
      </c>
      <c r="K864" s="16" t="s">
        <v>6</v>
      </c>
      <c r="L864" s="16" t="s">
        <v>7</v>
      </c>
      <c r="M864" s="10">
        <v>0</v>
      </c>
      <c r="N864" s="19">
        <v>130</v>
      </c>
      <c r="O864" s="23"/>
      <c r="P864" s="17">
        <f t="shared" si="32"/>
        <v>156</v>
      </c>
      <c r="Q864" s="18">
        <f t="shared" si="33"/>
        <v>0</v>
      </c>
    </row>
    <row r="865" spans="2:17" s="1" customFormat="1" ht="15.75" customHeight="1">
      <c r="B865" s="14" t="s">
        <v>215</v>
      </c>
      <c r="C865" s="34"/>
      <c r="D865" s="25"/>
      <c r="E865" s="20"/>
      <c r="F865" s="34" t="s">
        <v>90</v>
      </c>
      <c r="G865" s="9" t="s">
        <v>11</v>
      </c>
      <c r="H865" s="11">
        <v>2013</v>
      </c>
      <c r="I865" s="11" t="s">
        <v>5</v>
      </c>
      <c r="J865" s="12" t="s">
        <v>100</v>
      </c>
      <c r="K865" s="16" t="s">
        <v>6</v>
      </c>
      <c r="L865" s="16" t="s">
        <v>7</v>
      </c>
      <c r="M865" s="10">
        <v>0</v>
      </c>
      <c r="N865" s="19">
        <v>75</v>
      </c>
      <c r="O865" s="23"/>
      <c r="P865" s="17">
        <f t="shared" si="32"/>
        <v>90</v>
      </c>
      <c r="Q865" s="18">
        <f t="shared" si="33"/>
        <v>0</v>
      </c>
    </row>
    <row r="866" spans="2:17" s="1" customFormat="1" ht="15.75" customHeight="1">
      <c r="B866" s="14" t="s">
        <v>216</v>
      </c>
      <c r="C866" s="34"/>
      <c r="D866" s="26"/>
      <c r="E866" s="21"/>
      <c r="F866" s="34" t="s">
        <v>90</v>
      </c>
      <c r="G866" s="9" t="s">
        <v>11</v>
      </c>
      <c r="H866" s="11">
        <v>1982</v>
      </c>
      <c r="I866" s="11" t="s">
        <v>5</v>
      </c>
      <c r="J866" s="12" t="s">
        <v>100</v>
      </c>
      <c r="K866" s="16" t="s">
        <v>25</v>
      </c>
      <c r="L866" s="16" t="s">
        <v>24</v>
      </c>
      <c r="M866" s="10">
        <v>0</v>
      </c>
      <c r="N866" s="19">
        <v>25</v>
      </c>
      <c r="O866" s="23"/>
      <c r="P866" s="17">
        <f t="shared" si="32"/>
        <v>30</v>
      </c>
      <c r="Q866" s="18">
        <f t="shared" si="33"/>
        <v>0</v>
      </c>
    </row>
    <row r="867" spans="2:17" s="1" customFormat="1" ht="15.75" customHeight="1">
      <c r="B867" s="14" t="s">
        <v>220</v>
      </c>
      <c r="C867" s="34"/>
      <c r="D867" s="26"/>
      <c r="E867" s="21"/>
      <c r="F867" s="34" t="s">
        <v>90</v>
      </c>
      <c r="G867" s="9" t="s">
        <v>11</v>
      </c>
      <c r="H867" s="11">
        <v>1971</v>
      </c>
      <c r="I867" s="11" t="s">
        <v>5</v>
      </c>
      <c r="J867" s="12" t="s">
        <v>100</v>
      </c>
      <c r="K867" s="16" t="s">
        <v>25</v>
      </c>
      <c r="L867" s="16" t="s">
        <v>26</v>
      </c>
      <c r="M867" s="10">
        <v>1</v>
      </c>
      <c r="N867" s="19">
        <v>35</v>
      </c>
      <c r="O867" s="23"/>
      <c r="P867" s="17">
        <f t="shared" si="32"/>
        <v>42</v>
      </c>
      <c r="Q867" s="18">
        <f t="shared" si="33"/>
        <v>0</v>
      </c>
    </row>
    <row r="868" spans="2:17" s="1" customFormat="1" ht="15.75" customHeight="1">
      <c r="B868" s="14" t="s">
        <v>221</v>
      </c>
      <c r="C868" s="34"/>
      <c r="D868" s="26"/>
      <c r="E868" s="21"/>
      <c r="F868" s="34" t="s">
        <v>90</v>
      </c>
      <c r="G868" s="9" t="s">
        <v>11</v>
      </c>
      <c r="H868" s="11">
        <v>1987</v>
      </c>
      <c r="I868" s="11" t="s">
        <v>5</v>
      </c>
      <c r="J868" s="12" t="s">
        <v>100</v>
      </c>
      <c r="K868" s="16" t="s">
        <v>25</v>
      </c>
      <c r="L868" s="16" t="s">
        <v>9</v>
      </c>
      <c r="M868" s="10">
        <v>0</v>
      </c>
      <c r="N868" s="19">
        <v>35</v>
      </c>
      <c r="O868" s="23"/>
      <c r="P868" s="17">
        <f t="shared" si="32"/>
        <v>42</v>
      </c>
      <c r="Q868" s="18">
        <f t="shared" si="33"/>
        <v>0</v>
      </c>
    </row>
    <row r="869" spans="2:17" s="1" customFormat="1" ht="15.75" customHeight="1">
      <c r="B869" s="14" t="s">
        <v>222</v>
      </c>
      <c r="C869" s="34"/>
      <c r="D869" s="26"/>
      <c r="E869" s="21"/>
      <c r="F869" s="34" t="s">
        <v>90</v>
      </c>
      <c r="G869" s="9" t="s">
        <v>11</v>
      </c>
      <c r="H869" s="11">
        <v>1935</v>
      </c>
      <c r="I869" s="11" t="s">
        <v>5</v>
      </c>
      <c r="J869" s="12" t="s">
        <v>100</v>
      </c>
      <c r="K869" s="16" t="s">
        <v>187</v>
      </c>
      <c r="L869" s="16" t="s">
        <v>211</v>
      </c>
      <c r="M869" s="10">
        <v>0</v>
      </c>
      <c r="N869" s="19">
        <v>55</v>
      </c>
      <c r="O869" s="23"/>
      <c r="P869" s="17">
        <f t="shared" si="32"/>
        <v>66</v>
      </c>
      <c r="Q869" s="18">
        <f t="shared" si="33"/>
        <v>0</v>
      </c>
    </row>
    <row r="870" spans="2:17" s="1" customFormat="1" ht="15.75" customHeight="1">
      <c r="B870" s="14" t="s">
        <v>14</v>
      </c>
      <c r="C870" s="34" t="s">
        <v>413</v>
      </c>
      <c r="D870" s="26"/>
      <c r="E870" s="21"/>
      <c r="F870" s="34" t="s">
        <v>90</v>
      </c>
      <c r="G870" s="9" t="s">
        <v>11</v>
      </c>
      <c r="H870" s="11">
        <v>1993</v>
      </c>
      <c r="I870" s="11" t="s">
        <v>5</v>
      </c>
      <c r="J870" s="12" t="s">
        <v>23</v>
      </c>
      <c r="K870" s="16" t="s">
        <v>6</v>
      </c>
      <c r="L870" s="16" t="s">
        <v>7</v>
      </c>
      <c r="M870" s="10">
        <v>0</v>
      </c>
      <c r="N870" s="19">
        <v>180</v>
      </c>
      <c r="O870" s="23">
        <v>1080</v>
      </c>
      <c r="P870" s="17">
        <f t="shared" si="32"/>
        <v>216</v>
      </c>
      <c r="Q870" s="18">
        <f t="shared" si="33"/>
        <v>1296</v>
      </c>
    </row>
    <row r="871" spans="2:17" s="1" customFormat="1" ht="15.75" customHeight="1">
      <c r="B871" s="14" t="s">
        <v>14</v>
      </c>
      <c r="C871" s="34" t="s">
        <v>413</v>
      </c>
      <c r="D871" s="28"/>
      <c r="E871" s="24"/>
      <c r="F871" s="34" t="s">
        <v>90</v>
      </c>
      <c r="G871" s="9" t="s">
        <v>11</v>
      </c>
      <c r="H871" s="11">
        <v>1998</v>
      </c>
      <c r="I871" s="11" t="s">
        <v>5</v>
      </c>
      <c r="J871" s="12" t="s">
        <v>100</v>
      </c>
      <c r="K871" s="16" t="s">
        <v>25</v>
      </c>
      <c r="L871" s="16" t="s">
        <v>7</v>
      </c>
      <c r="M871" s="10">
        <v>0</v>
      </c>
      <c r="N871" s="19">
        <v>165</v>
      </c>
      <c r="O871" s="23"/>
      <c r="P871" s="17">
        <f t="shared" si="32"/>
        <v>198</v>
      </c>
      <c r="Q871" s="18">
        <f t="shared" si="33"/>
        <v>0</v>
      </c>
    </row>
    <row r="872" spans="2:17" s="1" customFormat="1" ht="15.75" customHeight="1">
      <c r="B872" s="14" t="s">
        <v>14</v>
      </c>
      <c r="C872" s="34" t="s">
        <v>413</v>
      </c>
      <c r="D872" s="26"/>
      <c r="E872" s="40"/>
      <c r="F872" s="34" t="s">
        <v>90</v>
      </c>
      <c r="G872" s="9" t="s">
        <v>11</v>
      </c>
      <c r="H872" s="11">
        <v>2011</v>
      </c>
      <c r="I872" s="11" t="s">
        <v>5</v>
      </c>
      <c r="J872" s="12" t="s">
        <v>23</v>
      </c>
      <c r="K872" s="16" t="s">
        <v>6</v>
      </c>
      <c r="L872" s="16" t="s">
        <v>7</v>
      </c>
      <c r="M872" s="10">
        <v>0</v>
      </c>
      <c r="N872" s="19">
        <v>180</v>
      </c>
      <c r="O872" s="23">
        <v>1080</v>
      </c>
      <c r="P872" s="17">
        <f t="shared" si="32"/>
        <v>216</v>
      </c>
      <c r="Q872" s="18">
        <f t="shared" si="33"/>
        <v>1296</v>
      </c>
    </row>
    <row r="873" spans="2:17" s="1" customFormat="1" ht="15.75" customHeight="1">
      <c r="B873" s="14" t="s">
        <v>14</v>
      </c>
      <c r="C873" s="34" t="s">
        <v>413</v>
      </c>
      <c r="D873" s="25"/>
      <c r="E873" s="20"/>
      <c r="F873" s="34" t="s">
        <v>90</v>
      </c>
      <c r="G873" s="9" t="s">
        <v>11</v>
      </c>
      <c r="H873" s="11">
        <v>2015</v>
      </c>
      <c r="I873" s="11" t="s">
        <v>5</v>
      </c>
      <c r="J873" s="12" t="s">
        <v>100</v>
      </c>
      <c r="K873" s="16" t="s">
        <v>6</v>
      </c>
      <c r="L873" s="16" t="s">
        <v>7</v>
      </c>
      <c r="M873" s="10">
        <v>0</v>
      </c>
      <c r="N873" s="19">
        <v>170</v>
      </c>
      <c r="O873" s="23"/>
      <c r="P873" s="17">
        <f t="shared" si="32"/>
        <v>204</v>
      </c>
      <c r="Q873" s="18">
        <f t="shared" si="33"/>
        <v>0</v>
      </c>
    </row>
    <row r="874" spans="2:17" s="1" customFormat="1" ht="15.75" customHeight="1">
      <c r="B874" s="14" t="s">
        <v>14</v>
      </c>
      <c r="C874" s="34"/>
      <c r="D874" s="26"/>
      <c r="E874" s="21"/>
      <c r="F874" s="34" t="s">
        <v>90</v>
      </c>
      <c r="G874" s="9" t="s">
        <v>11</v>
      </c>
      <c r="H874" s="11">
        <v>1925</v>
      </c>
      <c r="I874" s="13" t="s">
        <v>56</v>
      </c>
      <c r="J874" s="12" t="s">
        <v>100</v>
      </c>
      <c r="K874" s="16" t="s">
        <v>6</v>
      </c>
      <c r="L874" s="16" t="s">
        <v>7</v>
      </c>
      <c r="M874" s="10">
        <v>0</v>
      </c>
      <c r="N874" s="19">
        <v>690</v>
      </c>
      <c r="O874" s="23"/>
      <c r="P874" s="17">
        <f t="shared" si="32"/>
        <v>828</v>
      </c>
      <c r="Q874" s="18">
        <f t="shared" si="33"/>
        <v>0</v>
      </c>
    </row>
    <row r="875" spans="2:17" s="1" customFormat="1" ht="15.75" customHeight="1">
      <c r="B875" s="14" t="s">
        <v>14</v>
      </c>
      <c r="C875" s="34"/>
      <c r="D875" s="26"/>
      <c r="E875" s="21"/>
      <c r="F875" s="34" t="s">
        <v>90</v>
      </c>
      <c r="G875" s="9" t="s">
        <v>11</v>
      </c>
      <c r="H875" s="11">
        <v>1926</v>
      </c>
      <c r="I875" s="13" t="s">
        <v>56</v>
      </c>
      <c r="J875" s="12" t="s">
        <v>100</v>
      </c>
      <c r="K875" s="16" t="s">
        <v>6</v>
      </c>
      <c r="L875" s="16" t="s">
        <v>7</v>
      </c>
      <c r="M875" s="10">
        <v>0</v>
      </c>
      <c r="N875" s="19">
        <v>690</v>
      </c>
      <c r="O875" s="23"/>
      <c r="P875" s="17">
        <f t="shared" si="32"/>
        <v>828</v>
      </c>
      <c r="Q875" s="18">
        <f t="shared" si="33"/>
        <v>0</v>
      </c>
    </row>
    <row r="876" spans="2:17" s="1" customFormat="1" ht="15.75" customHeight="1">
      <c r="B876" s="14" t="s">
        <v>14</v>
      </c>
      <c r="C876" s="34"/>
      <c r="D876" s="26"/>
      <c r="E876" s="21"/>
      <c r="F876" s="34" t="s">
        <v>90</v>
      </c>
      <c r="G876" s="9" t="s">
        <v>11</v>
      </c>
      <c r="H876" s="11">
        <v>1928</v>
      </c>
      <c r="I876" s="11" t="s">
        <v>5</v>
      </c>
      <c r="J876" s="12" t="s">
        <v>100</v>
      </c>
      <c r="K876" s="16" t="s">
        <v>25</v>
      </c>
      <c r="L876" s="16" t="s">
        <v>9</v>
      </c>
      <c r="M876" s="10">
        <v>0</v>
      </c>
      <c r="N876" s="19">
        <v>2100</v>
      </c>
      <c r="O876" s="23"/>
      <c r="P876" s="17">
        <f t="shared" si="32"/>
        <v>2520</v>
      </c>
      <c r="Q876" s="18">
        <f t="shared" si="33"/>
        <v>0</v>
      </c>
    </row>
    <row r="877" spans="2:17" s="1" customFormat="1" ht="15.75" customHeight="1">
      <c r="B877" s="14" t="s">
        <v>14</v>
      </c>
      <c r="C877" s="34"/>
      <c r="D877" s="26"/>
      <c r="E877" s="21"/>
      <c r="F877" s="34" t="s">
        <v>90</v>
      </c>
      <c r="G877" s="9" t="s">
        <v>11</v>
      </c>
      <c r="H877" s="11">
        <v>1928</v>
      </c>
      <c r="I877" s="11" t="s">
        <v>5</v>
      </c>
      <c r="J877" s="12" t="s">
        <v>15</v>
      </c>
      <c r="K877" s="16" t="s">
        <v>248</v>
      </c>
      <c r="L877" s="16" t="s">
        <v>9</v>
      </c>
      <c r="M877" s="10">
        <v>0</v>
      </c>
      <c r="N877" s="19">
        <v>2600</v>
      </c>
      <c r="O877" s="23">
        <v>2600</v>
      </c>
      <c r="P877" s="17">
        <f t="shared" si="32"/>
        <v>3120</v>
      </c>
      <c r="Q877" s="18">
        <f t="shared" si="33"/>
        <v>3120</v>
      </c>
    </row>
    <row r="878" spans="2:17" s="1" customFormat="1" ht="15.75" customHeight="1">
      <c r="B878" s="14" t="s">
        <v>14</v>
      </c>
      <c r="C878" s="34"/>
      <c r="D878" s="26"/>
      <c r="E878" s="21"/>
      <c r="F878" s="34" t="s">
        <v>90</v>
      </c>
      <c r="G878" s="9" t="s">
        <v>11</v>
      </c>
      <c r="H878" s="11">
        <v>1929</v>
      </c>
      <c r="I878" s="11" t="s">
        <v>5</v>
      </c>
      <c r="J878" s="12" t="s">
        <v>100</v>
      </c>
      <c r="K878" s="16" t="s">
        <v>187</v>
      </c>
      <c r="L878" s="16" t="s">
        <v>211</v>
      </c>
      <c r="M878" s="10">
        <v>0</v>
      </c>
      <c r="N878" s="19">
        <v>500</v>
      </c>
      <c r="O878" s="23"/>
      <c r="P878" s="17">
        <f t="shared" si="32"/>
        <v>600</v>
      </c>
      <c r="Q878" s="18">
        <f t="shared" si="33"/>
        <v>0</v>
      </c>
    </row>
    <row r="879" spans="2:17" s="1" customFormat="1" ht="15.75" customHeight="1">
      <c r="B879" s="14" t="s">
        <v>14</v>
      </c>
      <c r="C879" s="34"/>
      <c r="D879" s="26"/>
      <c r="E879" s="21"/>
      <c r="F879" s="34" t="s">
        <v>90</v>
      </c>
      <c r="G879" s="9" t="s">
        <v>11</v>
      </c>
      <c r="H879" s="11">
        <v>1931</v>
      </c>
      <c r="I879" s="11" t="s">
        <v>5</v>
      </c>
      <c r="J879" s="12" t="s">
        <v>15</v>
      </c>
      <c r="K879" s="16" t="s">
        <v>25</v>
      </c>
      <c r="L879" s="16" t="s">
        <v>26</v>
      </c>
      <c r="M879" s="10">
        <v>0</v>
      </c>
      <c r="N879" s="19">
        <v>1900</v>
      </c>
      <c r="O879" s="23">
        <v>1900</v>
      </c>
      <c r="P879" s="17">
        <f t="shared" si="32"/>
        <v>2280</v>
      </c>
      <c r="Q879" s="18">
        <f t="shared" si="33"/>
        <v>2280</v>
      </c>
    </row>
    <row r="880" spans="2:17" s="1" customFormat="1" ht="15.75" customHeight="1">
      <c r="B880" s="14" t="s">
        <v>14</v>
      </c>
      <c r="C880" s="34"/>
      <c r="D880" s="26"/>
      <c r="E880" s="21"/>
      <c r="F880" s="34" t="s">
        <v>90</v>
      </c>
      <c r="G880" s="9" t="s">
        <v>11</v>
      </c>
      <c r="H880" s="11">
        <v>1943</v>
      </c>
      <c r="I880" s="13" t="s">
        <v>56</v>
      </c>
      <c r="J880" s="12" t="s">
        <v>15</v>
      </c>
      <c r="K880" s="16" t="s">
        <v>6</v>
      </c>
      <c r="L880" s="16" t="s">
        <v>7</v>
      </c>
      <c r="M880" s="10">
        <v>0</v>
      </c>
      <c r="N880" s="19">
        <v>665</v>
      </c>
      <c r="O880" s="23">
        <v>665</v>
      </c>
      <c r="P880" s="17">
        <f t="shared" si="32"/>
        <v>798</v>
      </c>
      <c r="Q880" s="18">
        <f t="shared" si="33"/>
        <v>798</v>
      </c>
    </row>
    <row r="881" spans="2:17" s="1" customFormat="1" ht="15.75" customHeight="1">
      <c r="B881" s="14" t="s">
        <v>14</v>
      </c>
      <c r="C881" s="34"/>
      <c r="D881" s="26"/>
      <c r="E881" s="21"/>
      <c r="F881" s="34" t="s">
        <v>90</v>
      </c>
      <c r="G881" s="9" t="s">
        <v>11</v>
      </c>
      <c r="H881" s="11">
        <v>1948</v>
      </c>
      <c r="I881" s="11" t="s">
        <v>5</v>
      </c>
      <c r="J881" s="12" t="s">
        <v>15</v>
      </c>
      <c r="K881" s="16" t="s">
        <v>25</v>
      </c>
      <c r="L881" s="16" t="s">
        <v>9</v>
      </c>
      <c r="M881" s="10">
        <v>0</v>
      </c>
      <c r="N881" s="19">
        <v>2250</v>
      </c>
      <c r="O881" s="23">
        <v>2250</v>
      </c>
      <c r="P881" s="17">
        <f t="shared" si="32"/>
        <v>2700</v>
      </c>
      <c r="Q881" s="18">
        <f t="shared" si="33"/>
        <v>2700</v>
      </c>
    </row>
    <row r="882" spans="2:17" s="1" customFormat="1" ht="15.75" customHeight="1">
      <c r="B882" s="14" t="s">
        <v>14</v>
      </c>
      <c r="C882" s="34"/>
      <c r="D882" s="26"/>
      <c r="E882" s="21"/>
      <c r="F882" s="34" t="s">
        <v>90</v>
      </c>
      <c r="G882" s="9" t="s">
        <v>11</v>
      </c>
      <c r="H882" s="11">
        <v>1955</v>
      </c>
      <c r="I882" s="11" t="s">
        <v>5</v>
      </c>
      <c r="J882" s="12" t="s">
        <v>15</v>
      </c>
      <c r="K882" s="16" t="s">
        <v>6</v>
      </c>
      <c r="L882" s="16" t="s">
        <v>7</v>
      </c>
      <c r="M882" s="10">
        <v>1</v>
      </c>
      <c r="N882" s="19">
        <v>2890</v>
      </c>
      <c r="O882" s="23">
        <v>2890</v>
      </c>
      <c r="P882" s="17">
        <f t="shared" si="32"/>
        <v>3468</v>
      </c>
      <c r="Q882" s="18">
        <f t="shared" si="33"/>
        <v>3468</v>
      </c>
    </row>
    <row r="883" spans="2:17" s="1" customFormat="1" ht="15.75" customHeight="1">
      <c r="B883" s="14" t="s">
        <v>14</v>
      </c>
      <c r="C883" s="34"/>
      <c r="D883" s="26"/>
      <c r="E883" s="21"/>
      <c r="F883" s="34" t="s">
        <v>90</v>
      </c>
      <c r="G883" s="9" t="s">
        <v>11</v>
      </c>
      <c r="H883" s="11">
        <v>1959</v>
      </c>
      <c r="I883" s="11" t="s">
        <v>5</v>
      </c>
      <c r="J883" s="12" t="s">
        <v>100</v>
      </c>
      <c r="K883" s="16" t="s">
        <v>105</v>
      </c>
      <c r="L883" s="16" t="s">
        <v>9</v>
      </c>
      <c r="M883" s="10">
        <v>0</v>
      </c>
      <c r="N883" s="19">
        <v>2490</v>
      </c>
      <c r="O883" s="23">
        <v>2490</v>
      </c>
      <c r="P883" s="17">
        <f t="shared" si="32"/>
        <v>2988</v>
      </c>
      <c r="Q883" s="18">
        <f t="shared" si="33"/>
        <v>2988</v>
      </c>
    </row>
    <row r="884" spans="2:17" s="1" customFormat="1" ht="15.75" customHeight="1">
      <c r="B884" s="14" t="s">
        <v>14</v>
      </c>
      <c r="C884" s="34"/>
      <c r="D884" s="26"/>
      <c r="E884" s="21"/>
      <c r="F884" s="34" t="s">
        <v>90</v>
      </c>
      <c r="G884" s="9" t="s">
        <v>11</v>
      </c>
      <c r="H884" s="11">
        <v>1972</v>
      </c>
      <c r="I884" s="11" t="s">
        <v>5</v>
      </c>
      <c r="J884" s="12" t="s">
        <v>100</v>
      </c>
      <c r="K884" s="16" t="s">
        <v>105</v>
      </c>
      <c r="L884" s="16" t="s">
        <v>31</v>
      </c>
      <c r="M884" s="10">
        <v>0</v>
      </c>
      <c r="N884" s="19">
        <v>120</v>
      </c>
      <c r="O884" s="23"/>
      <c r="P884" s="17">
        <f t="shared" si="32"/>
        <v>144</v>
      </c>
      <c r="Q884" s="18">
        <f t="shared" si="33"/>
        <v>0</v>
      </c>
    </row>
    <row r="885" spans="2:17" s="1" customFormat="1" ht="15.75" customHeight="1">
      <c r="B885" s="14" t="s">
        <v>14</v>
      </c>
      <c r="C885" s="34"/>
      <c r="D885" s="26"/>
      <c r="E885" s="21"/>
      <c r="F885" s="34" t="s">
        <v>90</v>
      </c>
      <c r="G885" s="9" t="s">
        <v>11</v>
      </c>
      <c r="H885" s="11">
        <v>1972</v>
      </c>
      <c r="I885" s="11" t="s">
        <v>5</v>
      </c>
      <c r="J885" s="12" t="s">
        <v>100</v>
      </c>
      <c r="K885" s="16" t="s">
        <v>165</v>
      </c>
      <c r="L885" s="16" t="s">
        <v>31</v>
      </c>
      <c r="M885" s="10">
        <v>0</v>
      </c>
      <c r="N885" s="19">
        <v>80</v>
      </c>
      <c r="O885" s="23"/>
      <c r="P885" s="17">
        <f t="shared" si="32"/>
        <v>96</v>
      </c>
      <c r="Q885" s="18">
        <f t="shared" si="33"/>
        <v>0</v>
      </c>
    </row>
    <row r="886" spans="2:17" s="1" customFormat="1" ht="15.75" customHeight="1">
      <c r="B886" s="14" t="s">
        <v>14</v>
      </c>
      <c r="C886" s="34"/>
      <c r="D886" s="26"/>
      <c r="E886" s="21"/>
      <c r="F886" s="34" t="s">
        <v>90</v>
      </c>
      <c r="G886" s="9" t="s">
        <v>11</v>
      </c>
      <c r="H886" s="11">
        <v>1973</v>
      </c>
      <c r="I886" s="11" t="s">
        <v>5</v>
      </c>
      <c r="J886" s="12" t="s">
        <v>100</v>
      </c>
      <c r="K886" s="16" t="s">
        <v>6</v>
      </c>
      <c r="L886" s="16" t="s">
        <v>9</v>
      </c>
      <c r="M886" s="10">
        <v>0</v>
      </c>
      <c r="N886" s="19">
        <v>360</v>
      </c>
      <c r="O886" s="23"/>
      <c r="P886" s="17">
        <f t="shared" si="32"/>
        <v>432</v>
      </c>
      <c r="Q886" s="18">
        <f t="shared" si="33"/>
        <v>0</v>
      </c>
    </row>
    <row r="887" spans="2:17" s="1" customFormat="1" ht="15.75" customHeight="1">
      <c r="B887" s="14" t="s">
        <v>14</v>
      </c>
      <c r="C887" s="34"/>
      <c r="D887" s="26"/>
      <c r="E887" s="21"/>
      <c r="F887" s="34" t="s">
        <v>90</v>
      </c>
      <c r="G887" s="9" t="s">
        <v>11</v>
      </c>
      <c r="H887" s="11">
        <v>1973</v>
      </c>
      <c r="I887" s="11" t="s">
        <v>5</v>
      </c>
      <c r="J887" s="12" t="s">
        <v>100</v>
      </c>
      <c r="K887" s="16" t="s">
        <v>8</v>
      </c>
      <c r="L887" s="16" t="s">
        <v>26</v>
      </c>
      <c r="M887" s="10">
        <v>0</v>
      </c>
      <c r="N887" s="19">
        <v>300</v>
      </c>
      <c r="O887" s="23"/>
      <c r="P887" s="17">
        <f t="shared" si="32"/>
        <v>360</v>
      </c>
      <c r="Q887" s="18">
        <f t="shared" si="33"/>
        <v>0</v>
      </c>
    </row>
    <row r="888" spans="2:17" s="1" customFormat="1" ht="15.75" customHeight="1">
      <c r="B888" s="14" t="s">
        <v>14</v>
      </c>
      <c r="C888" s="34"/>
      <c r="D888" s="26"/>
      <c r="E888" s="21"/>
      <c r="F888" s="34" t="s">
        <v>90</v>
      </c>
      <c r="G888" s="9" t="s">
        <v>11</v>
      </c>
      <c r="H888" s="11">
        <v>1974</v>
      </c>
      <c r="I888" s="11" t="s">
        <v>5</v>
      </c>
      <c r="J888" s="12" t="s">
        <v>100</v>
      </c>
      <c r="K888" s="16" t="s">
        <v>8</v>
      </c>
      <c r="L888" s="16" t="s">
        <v>26</v>
      </c>
      <c r="M888" s="10">
        <v>0</v>
      </c>
      <c r="N888" s="19">
        <v>300</v>
      </c>
      <c r="O888" s="23"/>
      <c r="P888" s="17">
        <f t="shared" si="32"/>
        <v>360</v>
      </c>
      <c r="Q888" s="18">
        <f t="shared" si="33"/>
        <v>0</v>
      </c>
    </row>
    <row r="889" spans="2:17" s="1" customFormat="1" ht="15.75" customHeight="1">
      <c r="B889" s="14" t="s">
        <v>14</v>
      </c>
      <c r="C889" s="34"/>
      <c r="D889" s="26"/>
      <c r="E889" s="40"/>
      <c r="F889" s="34" t="s">
        <v>90</v>
      </c>
      <c r="G889" s="9" t="s">
        <v>11</v>
      </c>
      <c r="H889" s="11">
        <v>1975</v>
      </c>
      <c r="I889" s="11" t="s">
        <v>5</v>
      </c>
      <c r="J889" s="12" t="s">
        <v>100</v>
      </c>
      <c r="K889" s="16" t="s">
        <v>25</v>
      </c>
      <c r="L889" s="16" t="s">
        <v>31</v>
      </c>
      <c r="M889" s="10">
        <v>0</v>
      </c>
      <c r="N889" s="19">
        <v>100</v>
      </c>
      <c r="O889" s="23"/>
      <c r="P889" s="17">
        <f t="shared" si="32"/>
        <v>120</v>
      </c>
      <c r="Q889" s="18">
        <f t="shared" si="33"/>
        <v>0</v>
      </c>
    </row>
    <row r="890" spans="2:17" s="1" customFormat="1" ht="15.75" customHeight="1">
      <c r="B890" s="14" t="s">
        <v>14</v>
      </c>
      <c r="C890" s="34"/>
      <c r="D890" s="26"/>
      <c r="E890" s="21"/>
      <c r="F890" s="34" t="s">
        <v>90</v>
      </c>
      <c r="G890" s="9" t="s">
        <v>11</v>
      </c>
      <c r="H890" s="11">
        <v>1977</v>
      </c>
      <c r="I890" s="11" t="s">
        <v>5</v>
      </c>
      <c r="J890" s="12" t="s">
        <v>100</v>
      </c>
      <c r="K890" s="16" t="s">
        <v>25</v>
      </c>
      <c r="L890" s="16" t="s">
        <v>9</v>
      </c>
      <c r="M890" s="10">
        <v>0</v>
      </c>
      <c r="N890" s="19">
        <v>350</v>
      </c>
      <c r="O890" s="23"/>
      <c r="P890" s="17">
        <f t="shared" si="32"/>
        <v>420</v>
      </c>
      <c r="Q890" s="18">
        <f t="shared" si="33"/>
        <v>0</v>
      </c>
    </row>
    <row r="891" spans="2:17" s="1" customFormat="1" ht="15.75" customHeight="1">
      <c r="B891" s="14" t="s">
        <v>14</v>
      </c>
      <c r="C891" s="34"/>
      <c r="D891" s="26"/>
      <c r="E891" s="40"/>
      <c r="F891" s="34" t="s">
        <v>90</v>
      </c>
      <c r="G891" s="9" t="s">
        <v>11</v>
      </c>
      <c r="H891" s="11">
        <v>1978</v>
      </c>
      <c r="I891" s="11" t="s">
        <v>5</v>
      </c>
      <c r="J891" s="12" t="s">
        <v>100</v>
      </c>
      <c r="K891" s="16" t="s">
        <v>6</v>
      </c>
      <c r="L891" s="16" t="s">
        <v>9</v>
      </c>
      <c r="M891" s="10">
        <v>0</v>
      </c>
      <c r="N891" s="19">
        <v>300</v>
      </c>
      <c r="O891" s="23"/>
      <c r="P891" s="17">
        <f t="shared" si="32"/>
        <v>360</v>
      </c>
      <c r="Q891" s="18">
        <f t="shared" si="33"/>
        <v>0</v>
      </c>
    </row>
    <row r="892" spans="2:17" s="1" customFormat="1" ht="15.75" customHeight="1">
      <c r="B892" s="14" t="s">
        <v>14</v>
      </c>
      <c r="C892" s="34"/>
      <c r="D892" s="26"/>
      <c r="E892" s="21"/>
      <c r="F892" s="34" t="s">
        <v>90</v>
      </c>
      <c r="G892" s="9" t="s">
        <v>11</v>
      </c>
      <c r="H892" s="11">
        <v>1978</v>
      </c>
      <c r="I892" s="11" t="s">
        <v>5</v>
      </c>
      <c r="J892" s="12" t="s">
        <v>100</v>
      </c>
      <c r="K892" s="16" t="s">
        <v>25</v>
      </c>
      <c r="L892" s="16" t="s">
        <v>26</v>
      </c>
      <c r="M892" s="10">
        <v>0</v>
      </c>
      <c r="N892" s="19">
        <v>160</v>
      </c>
      <c r="O892" s="23"/>
      <c r="P892" s="17">
        <f t="shared" si="32"/>
        <v>192</v>
      </c>
      <c r="Q892" s="18">
        <f t="shared" si="33"/>
        <v>0</v>
      </c>
    </row>
    <row r="893" spans="2:17" s="1" customFormat="1" ht="15.75" customHeight="1">
      <c r="B893" s="14" t="s">
        <v>14</v>
      </c>
      <c r="C893" s="34"/>
      <c r="D893" s="26"/>
      <c r="E893" s="21"/>
      <c r="F893" s="34" t="s">
        <v>90</v>
      </c>
      <c r="G893" s="9" t="s">
        <v>11</v>
      </c>
      <c r="H893" s="11">
        <v>1981</v>
      </c>
      <c r="I893" s="11" t="s">
        <v>5</v>
      </c>
      <c r="J893" s="12" t="s">
        <v>100</v>
      </c>
      <c r="K893" s="16" t="s">
        <v>25</v>
      </c>
      <c r="L893" s="16" t="s">
        <v>24</v>
      </c>
      <c r="M893" s="10">
        <v>0</v>
      </c>
      <c r="N893" s="19">
        <v>280</v>
      </c>
      <c r="O893" s="23"/>
      <c r="P893" s="17">
        <f t="shared" si="32"/>
        <v>336</v>
      </c>
      <c r="Q893" s="18">
        <f t="shared" si="33"/>
        <v>0</v>
      </c>
    </row>
    <row r="894" spans="2:17" s="1" customFormat="1" ht="15.75" customHeight="1">
      <c r="B894" s="14" t="s">
        <v>14</v>
      </c>
      <c r="C894" s="34"/>
      <c r="D894" s="26"/>
      <c r="E894" s="40"/>
      <c r="F894" s="34" t="s">
        <v>90</v>
      </c>
      <c r="G894" s="9" t="s">
        <v>11</v>
      </c>
      <c r="H894" s="11">
        <v>1981</v>
      </c>
      <c r="I894" s="11" t="s">
        <v>5</v>
      </c>
      <c r="J894" s="12" t="s">
        <v>100</v>
      </c>
      <c r="K894" s="16" t="s">
        <v>25</v>
      </c>
      <c r="L894" s="16" t="s">
        <v>24</v>
      </c>
      <c r="M894" s="10">
        <v>0</v>
      </c>
      <c r="N894" s="19">
        <v>300</v>
      </c>
      <c r="O894" s="23"/>
      <c r="P894" s="17">
        <f t="shared" si="32"/>
        <v>360</v>
      </c>
      <c r="Q894" s="18">
        <f t="shared" si="33"/>
        <v>0</v>
      </c>
    </row>
    <row r="895" spans="2:17" s="1" customFormat="1" ht="15.75" customHeight="1">
      <c r="B895" s="14" t="s">
        <v>14</v>
      </c>
      <c r="C895" s="34"/>
      <c r="D895" s="26"/>
      <c r="E895" s="40"/>
      <c r="F895" s="34" t="s">
        <v>90</v>
      </c>
      <c r="G895" s="9" t="s">
        <v>11</v>
      </c>
      <c r="H895" s="11">
        <v>1981</v>
      </c>
      <c r="I895" s="11" t="s">
        <v>5</v>
      </c>
      <c r="J895" s="12" t="s">
        <v>100</v>
      </c>
      <c r="K895" s="16" t="s">
        <v>25</v>
      </c>
      <c r="L895" s="16" t="s">
        <v>24</v>
      </c>
      <c r="M895" s="10">
        <v>0</v>
      </c>
      <c r="N895" s="19">
        <v>280</v>
      </c>
      <c r="O895" s="23"/>
      <c r="P895" s="17">
        <f t="shared" si="32"/>
        <v>336</v>
      </c>
      <c r="Q895" s="18">
        <f t="shared" si="33"/>
        <v>0</v>
      </c>
    </row>
    <row r="896" spans="2:17" s="1" customFormat="1" ht="15.75" customHeight="1">
      <c r="B896" s="14" t="s">
        <v>14</v>
      </c>
      <c r="C896" s="34"/>
      <c r="D896" s="26"/>
      <c r="E896" s="40"/>
      <c r="F896" s="34" t="s">
        <v>90</v>
      </c>
      <c r="G896" s="9" t="s">
        <v>11</v>
      </c>
      <c r="H896" s="11">
        <v>1981</v>
      </c>
      <c r="I896" s="11" t="s">
        <v>5</v>
      </c>
      <c r="J896" s="12" t="s">
        <v>100</v>
      </c>
      <c r="K896" s="16" t="s">
        <v>25</v>
      </c>
      <c r="L896" s="16" t="s">
        <v>26</v>
      </c>
      <c r="M896" s="10">
        <v>0</v>
      </c>
      <c r="N896" s="19">
        <v>200</v>
      </c>
      <c r="O896" s="23"/>
      <c r="P896" s="17">
        <f t="shared" si="32"/>
        <v>240</v>
      </c>
      <c r="Q896" s="18">
        <f t="shared" si="33"/>
        <v>0</v>
      </c>
    </row>
    <row r="897" spans="2:17" s="1" customFormat="1" ht="15.75" customHeight="1">
      <c r="B897" s="14" t="s">
        <v>14</v>
      </c>
      <c r="C897" s="34"/>
      <c r="D897" s="26"/>
      <c r="E897" s="21"/>
      <c r="F897" s="34" t="s">
        <v>90</v>
      </c>
      <c r="G897" s="9" t="s">
        <v>11</v>
      </c>
      <c r="H897" s="11">
        <v>1982</v>
      </c>
      <c r="I897" s="11" t="s">
        <v>5</v>
      </c>
      <c r="J897" s="12" t="s">
        <v>100</v>
      </c>
      <c r="K897" s="16" t="s">
        <v>25</v>
      </c>
      <c r="L897" s="16" t="s">
        <v>9</v>
      </c>
      <c r="M897" s="10">
        <v>0</v>
      </c>
      <c r="N897" s="19">
        <v>750</v>
      </c>
      <c r="O897" s="23"/>
      <c r="P897" s="17">
        <f t="shared" si="32"/>
        <v>900</v>
      </c>
      <c r="Q897" s="18">
        <f t="shared" si="33"/>
        <v>0</v>
      </c>
    </row>
    <row r="898" spans="2:17" s="1" customFormat="1" ht="15.75" customHeight="1">
      <c r="B898" s="14" t="s">
        <v>14</v>
      </c>
      <c r="C898" s="34"/>
      <c r="D898" s="26"/>
      <c r="E898" s="40"/>
      <c r="F898" s="34" t="s">
        <v>90</v>
      </c>
      <c r="G898" s="9" t="s">
        <v>11</v>
      </c>
      <c r="H898" s="11">
        <v>1982</v>
      </c>
      <c r="I898" s="11" t="s">
        <v>5</v>
      </c>
      <c r="J898" s="12" t="s">
        <v>15</v>
      </c>
      <c r="K898" s="16" t="s">
        <v>6</v>
      </c>
      <c r="L898" s="16" t="s">
        <v>7</v>
      </c>
      <c r="M898" s="10">
        <v>0</v>
      </c>
      <c r="N898" s="19">
        <v>1200</v>
      </c>
      <c r="O898" s="23">
        <v>1200</v>
      </c>
      <c r="P898" s="17">
        <f t="shared" si="32"/>
        <v>1440</v>
      </c>
      <c r="Q898" s="18">
        <f t="shared" si="33"/>
        <v>1440</v>
      </c>
    </row>
    <row r="899" spans="2:17" s="1" customFormat="1" ht="15.75" customHeight="1">
      <c r="B899" s="14" t="s">
        <v>14</v>
      </c>
      <c r="C899" s="34"/>
      <c r="D899" s="26" t="s">
        <v>251</v>
      </c>
      <c r="E899" s="21"/>
      <c r="F899" s="34" t="s">
        <v>90</v>
      </c>
      <c r="G899" s="9" t="s">
        <v>11</v>
      </c>
      <c r="H899" s="11">
        <v>1982</v>
      </c>
      <c r="I899" s="11" t="s">
        <v>5</v>
      </c>
      <c r="J899" s="12" t="s">
        <v>100</v>
      </c>
      <c r="K899" s="16" t="s">
        <v>25</v>
      </c>
      <c r="L899" s="16" t="s">
        <v>9</v>
      </c>
      <c r="M899" s="10">
        <v>1</v>
      </c>
      <c r="N899" s="19">
        <v>860</v>
      </c>
      <c r="O899" s="23"/>
      <c r="P899" s="17">
        <f t="shared" si="32"/>
        <v>1032</v>
      </c>
      <c r="Q899" s="18">
        <f t="shared" si="33"/>
        <v>0</v>
      </c>
    </row>
    <row r="900" spans="2:17" s="1" customFormat="1" ht="15.75" customHeight="1">
      <c r="B900" s="14" t="s">
        <v>14</v>
      </c>
      <c r="C900" s="34"/>
      <c r="D900" s="26"/>
      <c r="E900" s="21"/>
      <c r="F900" s="34" t="s">
        <v>90</v>
      </c>
      <c r="G900" s="9" t="s">
        <v>11</v>
      </c>
      <c r="H900" s="11">
        <v>1982</v>
      </c>
      <c r="I900" s="11" t="s">
        <v>5</v>
      </c>
      <c r="J900" s="12" t="s">
        <v>100</v>
      </c>
      <c r="K900" s="16" t="s">
        <v>25</v>
      </c>
      <c r="L900" s="16" t="s">
        <v>24</v>
      </c>
      <c r="M900" s="10">
        <v>0</v>
      </c>
      <c r="N900" s="19">
        <v>800</v>
      </c>
      <c r="O900" s="23"/>
      <c r="P900" s="17">
        <f t="shared" si="32"/>
        <v>960</v>
      </c>
      <c r="Q900" s="18">
        <f t="shared" si="33"/>
        <v>0</v>
      </c>
    </row>
    <row r="901" spans="2:17" s="1" customFormat="1" ht="15.75" customHeight="1">
      <c r="B901" s="14" t="s">
        <v>14</v>
      </c>
      <c r="C901" s="34"/>
      <c r="D901" s="26"/>
      <c r="E901" s="21"/>
      <c r="F901" s="34" t="s">
        <v>90</v>
      </c>
      <c r="G901" s="9" t="s">
        <v>11</v>
      </c>
      <c r="H901" s="11">
        <v>1983</v>
      </c>
      <c r="I901" s="11" t="s">
        <v>5</v>
      </c>
      <c r="J901" s="12" t="s">
        <v>100</v>
      </c>
      <c r="K901" s="16" t="s">
        <v>25</v>
      </c>
      <c r="L901" s="16" t="s">
        <v>9</v>
      </c>
      <c r="M901" s="10">
        <v>0</v>
      </c>
      <c r="N901" s="19">
        <v>345</v>
      </c>
      <c r="O901" s="23"/>
      <c r="P901" s="17">
        <f t="shared" si="32"/>
        <v>414</v>
      </c>
      <c r="Q901" s="18">
        <f t="shared" si="33"/>
        <v>0</v>
      </c>
    </row>
    <row r="902" spans="2:17" s="1" customFormat="1" ht="15.75" customHeight="1">
      <c r="B902" s="14" t="s">
        <v>14</v>
      </c>
      <c r="C902" s="34"/>
      <c r="D902" s="28"/>
      <c r="E902" s="24"/>
      <c r="F902" s="34" t="s">
        <v>90</v>
      </c>
      <c r="G902" s="9" t="s">
        <v>11</v>
      </c>
      <c r="H902" s="11">
        <v>1983</v>
      </c>
      <c r="I902" s="11" t="s">
        <v>5</v>
      </c>
      <c r="J902" s="12" t="s">
        <v>100</v>
      </c>
      <c r="K902" s="16" t="s">
        <v>25</v>
      </c>
      <c r="L902" s="16" t="s">
        <v>24</v>
      </c>
      <c r="M902" s="10">
        <v>0</v>
      </c>
      <c r="N902" s="19">
        <v>340</v>
      </c>
      <c r="O902" s="23"/>
      <c r="P902" s="17">
        <f t="shared" ref="P902:P965" si="34">N902*1.2</f>
        <v>408</v>
      </c>
      <c r="Q902" s="18">
        <f t="shared" ref="Q902:Q965" si="35">O902*1.2</f>
        <v>0</v>
      </c>
    </row>
    <row r="903" spans="2:17" s="1" customFormat="1" ht="15.75" customHeight="1">
      <c r="B903" s="14" t="s">
        <v>14</v>
      </c>
      <c r="C903" s="34"/>
      <c r="D903" s="26"/>
      <c r="E903" s="40"/>
      <c r="F903" s="34" t="s">
        <v>90</v>
      </c>
      <c r="G903" s="9" t="s">
        <v>11</v>
      </c>
      <c r="H903" s="11">
        <v>1983</v>
      </c>
      <c r="I903" s="11" t="s">
        <v>5</v>
      </c>
      <c r="J903" s="12" t="s">
        <v>100</v>
      </c>
      <c r="K903" s="16" t="s">
        <v>74</v>
      </c>
      <c r="L903" s="16" t="s">
        <v>24</v>
      </c>
      <c r="M903" s="10">
        <v>0</v>
      </c>
      <c r="N903" s="19">
        <v>280</v>
      </c>
      <c r="O903" s="23"/>
      <c r="P903" s="17">
        <f t="shared" si="34"/>
        <v>336</v>
      </c>
      <c r="Q903" s="18">
        <f t="shared" si="35"/>
        <v>0</v>
      </c>
    </row>
    <row r="904" spans="2:17" s="1" customFormat="1" ht="15.75" customHeight="1">
      <c r="B904" s="14" t="s">
        <v>14</v>
      </c>
      <c r="C904" s="34"/>
      <c r="D904" s="25"/>
      <c r="E904" s="40"/>
      <c r="F904" s="34" t="s">
        <v>90</v>
      </c>
      <c r="G904" s="9" t="s">
        <v>11</v>
      </c>
      <c r="H904" s="11">
        <v>1983</v>
      </c>
      <c r="I904" s="11" t="s">
        <v>5</v>
      </c>
      <c r="J904" s="12" t="s">
        <v>100</v>
      </c>
      <c r="K904" s="16" t="s">
        <v>25</v>
      </c>
      <c r="L904" s="16" t="s">
        <v>24</v>
      </c>
      <c r="M904" s="10">
        <v>0</v>
      </c>
      <c r="N904" s="19">
        <v>330</v>
      </c>
      <c r="O904" s="23"/>
      <c r="P904" s="17">
        <f t="shared" si="34"/>
        <v>396</v>
      </c>
      <c r="Q904" s="18">
        <f t="shared" si="35"/>
        <v>0</v>
      </c>
    </row>
    <row r="905" spans="2:17" s="1" customFormat="1" ht="15.75" customHeight="1">
      <c r="B905" s="14" t="s">
        <v>14</v>
      </c>
      <c r="C905" s="34"/>
      <c r="D905" s="26"/>
      <c r="E905" s="21"/>
      <c r="F905" s="34" t="s">
        <v>90</v>
      </c>
      <c r="G905" s="9" t="s">
        <v>11</v>
      </c>
      <c r="H905" s="11">
        <v>1984</v>
      </c>
      <c r="I905" s="11" t="s">
        <v>5</v>
      </c>
      <c r="J905" s="12" t="s">
        <v>100</v>
      </c>
      <c r="K905" s="16" t="s">
        <v>105</v>
      </c>
      <c r="L905" s="16" t="s">
        <v>9</v>
      </c>
      <c r="M905" s="10">
        <v>0</v>
      </c>
      <c r="N905" s="19">
        <v>300</v>
      </c>
      <c r="O905" s="23"/>
      <c r="P905" s="17">
        <f t="shared" si="34"/>
        <v>360</v>
      </c>
      <c r="Q905" s="18">
        <f t="shared" si="35"/>
        <v>0</v>
      </c>
    </row>
    <row r="906" spans="2:17" s="1" customFormat="1" ht="15.75" customHeight="1">
      <c r="B906" s="14" t="s">
        <v>14</v>
      </c>
      <c r="C906" s="34"/>
      <c r="D906" s="26"/>
      <c r="E906" s="21"/>
      <c r="F906" s="34" t="s">
        <v>90</v>
      </c>
      <c r="G906" s="9" t="s">
        <v>11</v>
      </c>
      <c r="H906" s="11">
        <v>1984</v>
      </c>
      <c r="I906" s="11" t="s">
        <v>5</v>
      </c>
      <c r="J906" s="12" t="s">
        <v>100</v>
      </c>
      <c r="K906" s="16" t="s">
        <v>6</v>
      </c>
      <c r="L906" s="16" t="s">
        <v>24</v>
      </c>
      <c r="M906" s="10">
        <v>0</v>
      </c>
      <c r="N906" s="19">
        <v>350</v>
      </c>
      <c r="O906" s="23"/>
      <c r="P906" s="17">
        <f t="shared" si="34"/>
        <v>420</v>
      </c>
      <c r="Q906" s="18">
        <f t="shared" si="35"/>
        <v>0</v>
      </c>
    </row>
    <row r="907" spans="2:17" s="1" customFormat="1" ht="15.75" customHeight="1">
      <c r="B907" s="14" t="s">
        <v>14</v>
      </c>
      <c r="C907" s="34"/>
      <c r="D907" s="26"/>
      <c r="E907" s="21"/>
      <c r="F907" s="34" t="s">
        <v>90</v>
      </c>
      <c r="G907" s="9" t="s">
        <v>11</v>
      </c>
      <c r="H907" s="11">
        <v>1984</v>
      </c>
      <c r="I907" s="11" t="s">
        <v>5</v>
      </c>
      <c r="J907" s="12" t="s">
        <v>100</v>
      </c>
      <c r="K907" s="16" t="s">
        <v>8</v>
      </c>
      <c r="L907" s="16" t="s">
        <v>9</v>
      </c>
      <c r="M907" s="10">
        <v>0</v>
      </c>
      <c r="N907" s="19">
        <v>330</v>
      </c>
      <c r="O907" s="23"/>
      <c r="P907" s="17">
        <f t="shared" si="34"/>
        <v>396</v>
      </c>
      <c r="Q907" s="18">
        <f t="shared" si="35"/>
        <v>0</v>
      </c>
    </row>
    <row r="908" spans="2:17" s="1" customFormat="1" ht="15.75" customHeight="1">
      <c r="B908" s="14" t="s">
        <v>14</v>
      </c>
      <c r="C908" s="34"/>
      <c r="D908" s="25"/>
      <c r="E908" s="40"/>
      <c r="F908" s="34" t="s">
        <v>90</v>
      </c>
      <c r="G908" s="9" t="s">
        <v>11</v>
      </c>
      <c r="H908" s="11">
        <v>1984</v>
      </c>
      <c r="I908" s="11" t="s">
        <v>5</v>
      </c>
      <c r="J908" s="12" t="s">
        <v>100</v>
      </c>
      <c r="K908" s="16" t="s">
        <v>6</v>
      </c>
      <c r="L908" s="16" t="s">
        <v>24</v>
      </c>
      <c r="M908" s="10">
        <v>0</v>
      </c>
      <c r="N908" s="19">
        <v>350</v>
      </c>
      <c r="O908" s="23"/>
      <c r="P908" s="17">
        <f t="shared" si="34"/>
        <v>420</v>
      </c>
      <c r="Q908" s="18">
        <f t="shared" si="35"/>
        <v>0</v>
      </c>
    </row>
    <row r="909" spans="2:17" s="1" customFormat="1" ht="15.75" customHeight="1">
      <c r="B909" s="14" t="s">
        <v>14</v>
      </c>
      <c r="C909" s="34"/>
      <c r="D909" s="25"/>
      <c r="E909" s="40"/>
      <c r="F909" s="34" t="s">
        <v>90</v>
      </c>
      <c r="G909" s="9" t="s">
        <v>11</v>
      </c>
      <c r="H909" s="11">
        <v>1984</v>
      </c>
      <c r="I909" s="11" t="s">
        <v>5</v>
      </c>
      <c r="J909" s="12" t="s">
        <v>100</v>
      </c>
      <c r="K909" s="16" t="s">
        <v>6</v>
      </c>
      <c r="L909" s="16" t="s">
        <v>9</v>
      </c>
      <c r="M909" s="10">
        <v>0</v>
      </c>
      <c r="N909" s="19">
        <v>330</v>
      </c>
      <c r="O909" s="23"/>
      <c r="P909" s="17">
        <f t="shared" si="34"/>
        <v>396</v>
      </c>
      <c r="Q909" s="18">
        <f t="shared" si="35"/>
        <v>0</v>
      </c>
    </row>
    <row r="910" spans="2:17" s="1" customFormat="1" ht="15.75" customHeight="1">
      <c r="B910" s="14" t="s">
        <v>14</v>
      </c>
      <c r="C910" s="34"/>
      <c r="D910" s="25"/>
      <c r="E910" s="20"/>
      <c r="F910" s="34" t="s">
        <v>90</v>
      </c>
      <c r="G910" s="9" t="s">
        <v>11</v>
      </c>
      <c r="H910" s="11">
        <v>1985</v>
      </c>
      <c r="I910" s="11" t="s">
        <v>5</v>
      </c>
      <c r="J910" s="12" t="s">
        <v>100</v>
      </c>
      <c r="K910" s="16" t="s">
        <v>25</v>
      </c>
      <c r="L910" s="16" t="s">
        <v>9</v>
      </c>
      <c r="M910" s="10">
        <v>0</v>
      </c>
      <c r="N910" s="19">
        <v>280</v>
      </c>
      <c r="O910" s="23"/>
      <c r="P910" s="17">
        <f t="shared" si="34"/>
        <v>336</v>
      </c>
      <c r="Q910" s="18">
        <f t="shared" si="35"/>
        <v>0</v>
      </c>
    </row>
    <row r="911" spans="2:17" s="1" customFormat="1" ht="15.75" customHeight="1">
      <c r="B911" s="14" t="s">
        <v>14</v>
      </c>
      <c r="C911" s="34"/>
      <c r="D911" s="26"/>
      <c r="E911" s="21"/>
      <c r="F911" s="34" t="s">
        <v>90</v>
      </c>
      <c r="G911" s="9" t="s">
        <v>11</v>
      </c>
      <c r="H911" s="11">
        <v>1986</v>
      </c>
      <c r="I911" s="11" t="s">
        <v>5</v>
      </c>
      <c r="J911" s="12" t="s">
        <v>100</v>
      </c>
      <c r="K911" s="16" t="s">
        <v>25</v>
      </c>
      <c r="L911" s="16" t="s">
        <v>9</v>
      </c>
      <c r="M911" s="10">
        <v>0</v>
      </c>
      <c r="N911" s="19">
        <v>600</v>
      </c>
      <c r="O911" s="23"/>
      <c r="P911" s="17">
        <f t="shared" si="34"/>
        <v>720</v>
      </c>
      <c r="Q911" s="18">
        <f t="shared" si="35"/>
        <v>0</v>
      </c>
    </row>
    <row r="912" spans="2:17" s="1" customFormat="1" ht="15.75" customHeight="1">
      <c r="B912" s="14" t="s">
        <v>14</v>
      </c>
      <c r="C912" s="34"/>
      <c r="D912" s="26"/>
      <c r="E912" s="21"/>
      <c r="F912" s="34" t="s">
        <v>90</v>
      </c>
      <c r="G912" s="9" t="s">
        <v>11</v>
      </c>
      <c r="H912" s="11">
        <v>1986</v>
      </c>
      <c r="I912" s="11" t="s">
        <v>5</v>
      </c>
      <c r="J912" s="12" t="s">
        <v>100</v>
      </c>
      <c r="K912" s="16" t="s">
        <v>25</v>
      </c>
      <c r="L912" s="16" t="s">
        <v>24</v>
      </c>
      <c r="M912" s="10">
        <v>0</v>
      </c>
      <c r="N912" s="19">
        <v>680</v>
      </c>
      <c r="O912" s="23"/>
      <c r="P912" s="17">
        <f t="shared" si="34"/>
        <v>816</v>
      </c>
      <c r="Q912" s="18">
        <f t="shared" si="35"/>
        <v>0</v>
      </c>
    </row>
    <row r="913" spans="2:17" s="1" customFormat="1" ht="15.75" customHeight="1">
      <c r="B913" s="14" t="s">
        <v>14</v>
      </c>
      <c r="C913" s="34"/>
      <c r="D913" s="26"/>
      <c r="E913" s="21"/>
      <c r="F913" s="34" t="s">
        <v>90</v>
      </c>
      <c r="G913" s="9" t="s">
        <v>11</v>
      </c>
      <c r="H913" s="11">
        <v>1986</v>
      </c>
      <c r="I913" s="11" t="s">
        <v>5</v>
      </c>
      <c r="J913" s="12" t="s">
        <v>100</v>
      </c>
      <c r="K913" s="16" t="s">
        <v>8</v>
      </c>
      <c r="L913" s="16" t="s">
        <v>24</v>
      </c>
      <c r="M913" s="10">
        <v>0</v>
      </c>
      <c r="N913" s="19">
        <v>600</v>
      </c>
      <c r="O913" s="23"/>
      <c r="P913" s="17">
        <f t="shared" si="34"/>
        <v>720</v>
      </c>
      <c r="Q913" s="18">
        <f t="shared" si="35"/>
        <v>0</v>
      </c>
    </row>
    <row r="914" spans="2:17" s="1" customFormat="1" ht="15.75" customHeight="1">
      <c r="B914" s="14" t="s">
        <v>14</v>
      </c>
      <c r="C914" s="34"/>
      <c r="D914" s="26"/>
      <c r="E914" s="21"/>
      <c r="F914" s="34" t="s">
        <v>90</v>
      </c>
      <c r="G914" s="9" t="s">
        <v>11</v>
      </c>
      <c r="H914" s="11">
        <v>1986</v>
      </c>
      <c r="I914" s="11" t="s">
        <v>5</v>
      </c>
      <c r="J914" s="12" t="s">
        <v>100</v>
      </c>
      <c r="K914" s="16" t="s">
        <v>6</v>
      </c>
      <c r="L914" s="16" t="s">
        <v>24</v>
      </c>
      <c r="M914" s="10">
        <v>0</v>
      </c>
      <c r="N914" s="19">
        <v>650</v>
      </c>
      <c r="O914" s="23"/>
      <c r="P914" s="17">
        <f t="shared" si="34"/>
        <v>780</v>
      </c>
      <c r="Q914" s="18">
        <f t="shared" si="35"/>
        <v>0</v>
      </c>
    </row>
    <row r="915" spans="2:17" s="1" customFormat="1" ht="15.75" customHeight="1">
      <c r="B915" s="14" t="s">
        <v>14</v>
      </c>
      <c r="C915" s="34"/>
      <c r="D915" s="28"/>
      <c r="E915" s="24"/>
      <c r="F915" s="34" t="s">
        <v>90</v>
      </c>
      <c r="G915" s="9" t="s">
        <v>11</v>
      </c>
      <c r="H915" s="11">
        <v>1986</v>
      </c>
      <c r="I915" s="11" t="s">
        <v>5</v>
      </c>
      <c r="J915" s="12" t="s">
        <v>100</v>
      </c>
      <c r="K915" s="16" t="s">
        <v>25</v>
      </c>
      <c r="L915" s="16" t="s">
        <v>24</v>
      </c>
      <c r="M915" s="10">
        <v>0</v>
      </c>
      <c r="N915" s="19">
        <v>650</v>
      </c>
      <c r="O915" s="23"/>
      <c r="P915" s="17">
        <f t="shared" si="34"/>
        <v>780</v>
      </c>
      <c r="Q915" s="18">
        <f t="shared" si="35"/>
        <v>0</v>
      </c>
    </row>
    <row r="916" spans="2:17" s="1" customFormat="1" ht="15.75" customHeight="1">
      <c r="B916" s="14" t="s">
        <v>14</v>
      </c>
      <c r="C916" s="34"/>
      <c r="D916" s="28"/>
      <c r="E916" s="24"/>
      <c r="F916" s="34" t="s">
        <v>90</v>
      </c>
      <c r="G916" s="9" t="s">
        <v>11</v>
      </c>
      <c r="H916" s="11">
        <v>1986</v>
      </c>
      <c r="I916" s="11" t="s">
        <v>5</v>
      </c>
      <c r="J916" s="12" t="s">
        <v>100</v>
      </c>
      <c r="K916" s="16" t="s">
        <v>25</v>
      </c>
      <c r="L916" s="16" t="s">
        <v>9</v>
      </c>
      <c r="M916" s="10">
        <v>0</v>
      </c>
      <c r="N916" s="19">
        <v>600</v>
      </c>
      <c r="O916" s="23"/>
      <c r="P916" s="17">
        <f t="shared" si="34"/>
        <v>720</v>
      </c>
      <c r="Q916" s="18">
        <f t="shared" si="35"/>
        <v>0</v>
      </c>
    </row>
    <row r="917" spans="2:17" s="1" customFormat="1" ht="15.75" customHeight="1">
      <c r="B917" s="14" t="s">
        <v>14</v>
      </c>
      <c r="C917" s="34"/>
      <c r="D917" s="26"/>
      <c r="E917" s="21"/>
      <c r="F917" s="34" t="s">
        <v>90</v>
      </c>
      <c r="G917" s="9" t="s">
        <v>11</v>
      </c>
      <c r="H917" s="11">
        <v>1986</v>
      </c>
      <c r="I917" s="11" t="s">
        <v>5</v>
      </c>
      <c r="J917" s="12" t="s">
        <v>100</v>
      </c>
      <c r="K917" s="16" t="s">
        <v>25</v>
      </c>
      <c r="L917" s="16" t="s">
        <v>9</v>
      </c>
      <c r="M917" s="10">
        <v>0</v>
      </c>
      <c r="N917" s="19">
        <v>600</v>
      </c>
      <c r="O917" s="23"/>
      <c r="P917" s="17">
        <f t="shared" si="34"/>
        <v>720</v>
      </c>
      <c r="Q917" s="18">
        <f t="shared" si="35"/>
        <v>0</v>
      </c>
    </row>
    <row r="918" spans="2:17" s="1" customFormat="1" ht="15.75" customHeight="1">
      <c r="B918" s="14" t="s">
        <v>14</v>
      </c>
      <c r="C918" s="34"/>
      <c r="D918" s="25"/>
      <c r="E918" s="40"/>
      <c r="F918" s="34" t="s">
        <v>90</v>
      </c>
      <c r="G918" s="9" t="s">
        <v>11</v>
      </c>
      <c r="H918" s="11">
        <v>1986</v>
      </c>
      <c r="I918" s="11" t="s">
        <v>5</v>
      </c>
      <c r="J918" s="12" t="s">
        <v>100</v>
      </c>
      <c r="K918" s="16" t="s">
        <v>6</v>
      </c>
      <c r="L918" s="16" t="s">
        <v>7</v>
      </c>
      <c r="M918" s="10">
        <v>0</v>
      </c>
      <c r="N918" s="19">
        <v>700</v>
      </c>
      <c r="O918" s="23"/>
      <c r="P918" s="17">
        <f t="shared" si="34"/>
        <v>840</v>
      </c>
      <c r="Q918" s="18">
        <f t="shared" si="35"/>
        <v>0</v>
      </c>
    </row>
    <row r="919" spans="2:17" s="1" customFormat="1" ht="15.75" customHeight="1">
      <c r="B919" s="14" t="s">
        <v>14</v>
      </c>
      <c r="C919" s="34"/>
      <c r="D919" s="25"/>
      <c r="E919" s="40"/>
      <c r="F919" s="34" t="s">
        <v>90</v>
      </c>
      <c r="G919" s="9" t="s">
        <v>11</v>
      </c>
      <c r="H919" s="11">
        <v>1986</v>
      </c>
      <c r="I919" s="11" t="s">
        <v>5</v>
      </c>
      <c r="J919" s="12" t="s">
        <v>100</v>
      </c>
      <c r="K919" s="16" t="s">
        <v>105</v>
      </c>
      <c r="L919" s="16" t="s">
        <v>9</v>
      </c>
      <c r="M919" s="10">
        <v>0</v>
      </c>
      <c r="N919" s="19">
        <v>540</v>
      </c>
      <c r="O919" s="23"/>
      <c r="P919" s="17">
        <f t="shared" si="34"/>
        <v>648</v>
      </c>
      <c r="Q919" s="18">
        <f t="shared" si="35"/>
        <v>0</v>
      </c>
    </row>
    <row r="920" spans="2:17" s="1" customFormat="1" ht="15.75" customHeight="1">
      <c r="B920" s="14" t="s">
        <v>14</v>
      </c>
      <c r="C920" s="34"/>
      <c r="D920" s="26"/>
      <c r="E920" s="21"/>
      <c r="F920" s="34" t="s">
        <v>90</v>
      </c>
      <c r="G920" s="9" t="s">
        <v>11</v>
      </c>
      <c r="H920" s="11">
        <v>1986</v>
      </c>
      <c r="I920" s="11" t="s">
        <v>5</v>
      </c>
      <c r="J920" s="12" t="s">
        <v>100</v>
      </c>
      <c r="K920" s="16" t="s">
        <v>25</v>
      </c>
      <c r="L920" s="16" t="s">
        <v>24</v>
      </c>
      <c r="M920" s="10">
        <v>0</v>
      </c>
      <c r="N920" s="19">
        <v>590</v>
      </c>
      <c r="O920" s="23"/>
      <c r="P920" s="17">
        <f t="shared" si="34"/>
        <v>708</v>
      </c>
      <c r="Q920" s="18">
        <f t="shared" si="35"/>
        <v>0</v>
      </c>
    </row>
    <row r="921" spans="2:17" s="1" customFormat="1" ht="15.75" customHeight="1">
      <c r="B921" s="14" t="s">
        <v>14</v>
      </c>
      <c r="C921" s="34"/>
      <c r="D921" s="26"/>
      <c r="E921" s="21"/>
      <c r="F921" s="34" t="s">
        <v>90</v>
      </c>
      <c r="G921" s="9" t="s">
        <v>11</v>
      </c>
      <c r="H921" s="11">
        <v>1987</v>
      </c>
      <c r="I921" s="11" t="s">
        <v>5</v>
      </c>
      <c r="J921" s="12" t="s">
        <v>100</v>
      </c>
      <c r="K921" s="16" t="s">
        <v>25</v>
      </c>
      <c r="L921" s="16" t="s">
        <v>9</v>
      </c>
      <c r="M921" s="10">
        <v>0</v>
      </c>
      <c r="N921" s="19">
        <v>340</v>
      </c>
      <c r="O921" s="23"/>
      <c r="P921" s="17">
        <f t="shared" si="34"/>
        <v>408</v>
      </c>
      <c r="Q921" s="18">
        <f t="shared" si="35"/>
        <v>0</v>
      </c>
    </row>
    <row r="922" spans="2:17" s="1" customFormat="1" ht="15.75" customHeight="1">
      <c r="B922" s="14" t="s">
        <v>14</v>
      </c>
      <c r="C922" s="34"/>
      <c r="D922" s="26"/>
      <c r="E922" s="21"/>
      <c r="F922" s="34" t="s">
        <v>90</v>
      </c>
      <c r="G922" s="9" t="s">
        <v>11</v>
      </c>
      <c r="H922" s="11">
        <v>1987</v>
      </c>
      <c r="I922" s="11" t="s">
        <v>5</v>
      </c>
      <c r="J922" s="12" t="s">
        <v>100</v>
      </c>
      <c r="K922" s="16" t="s">
        <v>6</v>
      </c>
      <c r="L922" s="16" t="s">
        <v>24</v>
      </c>
      <c r="M922" s="10">
        <v>0</v>
      </c>
      <c r="N922" s="19">
        <v>340</v>
      </c>
      <c r="O922" s="23"/>
      <c r="P922" s="17">
        <f t="shared" si="34"/>
        <v>408</v>
      </c>
      <c r="Q922" s="18">
        <f t="shared" si="35"/>
        <v>0</v>
      </c>
    </row>
    <row r="923" spans="2:17" s="1" customFormat="1" ht="15.75" customHeight="1">
      <c r="B923" s="14" t="s">
        <v>14</v>
      </c>
      <c r="C923" s="34"/>
      <c r="D923" s="26"/>
      <c r="E923" s="21"/>
      <c r="F923" s="34" t="s">
        <v>90</v>
      </c>
      <c r="G923" s="9" t="s">
        <v>11</v>
      </c>
      <c r="H923" s="11">
        <v>1987</v>
      </c>
      <c r="I923" s="11" t="s">
        <v>5</v>
      </c>
      <c r="J923" s="12" t="s">
        <v>100</v>
      </c>
      <c r="K923" s="16" t="s">
        <v>25</v>
      </c>
      <c r="L923" s="16" t="s">
        <v>24</v>
      </c>
      <c r="M923" s="10">
        <v>0</v>
      </c>
      <c r="N923" s="19">
        <v>280</v>
      </c>
      <c r="O923" s="23"/>
      <c r="P923" s="17">
        <f t="shared" si="34"/>
        <v>336</v>
      </c>
      <c r="Q923" s="18">
        <f t="shared" si="35"/>
        <v>0</v>
      </c>
    </row>
    <row r="924" spans="2:17" s="1" customFormat="1" ht="15.75" customHeight="1">
      <c r="B924" s="14" t="s">
        <v>14</v>
      </c>
      <c r="C924" s="34"/>
      <c r="D924" s="26"/>
      <c r="E924" s="21"/>
      <c r="F924" s="34" t="s">
        <v>90</v>
      </c>
      <c r="G924" s="9" t="s">
        <v>11</v>
      </c>
      <c r="H924" s="11">
        <v>1987</v>
      </c>
      <c r="I924" s="11" t="s">
        <v>5</v>
      </c>
      <c r="J924" s="12" t="s">
        <v>100</v>
      </c>
      <c r="K924" s="16" t="s">
        <v>25</v>
      </c>
      <c r="L924" s="16" t="s">
        <v>26</v>
      </c>
      <c r="M924" s="10">
        <v>0</v>
      </c>
      <c r="N924" s="19">
        <v>300</v>
      </c>
      <c r="O924" s="23"/>
      <c r="P924" s="17">
        <f t="shared" si="34"/>
        <v>360</v>
      </c>
      <c r="Q924" s="18">
        <f t="shared" si="35"/>
        <v>0</v>
      </c>
    </row>
    <row r="925" spans="2:17" s="1" customFormat="1" ht="15.75" customHeight="1">
      <c r="B925" s="14" t="s">
        <v>14</v>
      </c>
      <c r="C925" s="34"/>
      <c r="D925" s="26"/>
      <c r="E925" s="40"/>
      <c r="F925" s="34" t="s">
        <v>90</v>
      </c>
      <c r="G925" s="9" t="s">
        <v>11</v>
      </c>
      <c r="H925" s="11">
        <v>1987</v>
      </c>
      <c r="I925" s="11" t="s">
        <v>5</v>
      </c>
      <c r="J925" s="12" t="s">
        <v>100</v>
      </c>
      <c r="K925" s="16" t="s">
        <v>25</v>
      </c>
      <c r="L925" s="16" t="s">
        <v>24</v>
      </c>
      <c r="M925" s="10">
        <v>0</v>
      </c>
      <c r="N925" s="19">
        <v>280</v>
      </c>
      <c r="O925" s="23"/>
      <c r="P925" s="17">
        <f t="shared" si="34"/>
        <v>336</v>
      </c>
      <c r="Q925" s="18">
        <f t="shared" si="35"/>
        <v>0</v>
      </c>
    </row>
    <row r="926" spans="2:17" s="1" customFormat="1" ht="15.75" customHeight="1">
      <c r="B926" s="14" t="s">
        <v>14</v>
      </c>
      <c r="C926" s="34"/>
      <c r="D926" s="26"/>
      <c r="E926" s="21"/>
      <c r="F926" s="34" t="s">
        <v>90</v>
      </c>
      <c r="G926" s="9" t="s">
        <v>11</v>
      </c>
      <c r="H926" s="11">
        <v>1988</v>
      </c>
      <c r="I926" s="11" t="s">
        <v>5</v>
      </c>
      <c r="J926" s="12" t="s">
        <v>100</v>
      </c>
      <c r="K926" s="16" t="s">
        <v>6</v>
      </c>
      <c r="L926" s="16" t="s">
        <v>24</v>
      </c>
      <c r="M926" s="10">
        <v>0</v>
      </c>
      <c r="N926" s="19">
        <v>370</v>
      </c>
      <c r="O926" s="23"/>
      <c r="P926" s="17">
        <f t="shared" si="34"/>
        <v>444</v>
      </c>
      <c r="Q926" s="18">
        <f t="shared" si="35"/>
        <v>0</v>
      </c>
    </row>
    <row r="927" spans="2:17" s="1" customFormat="1" ht="15.75" customHeight="1">
      <c r="B927" s="14" t="s">
        <v>14</v>
      </c>
      <c r="C927" s="34"/>
      <c r="D927" s="26"/>
      <c r="E927" s="21"/>
      <c r="F927" s="34" t="s">
        <v>90</v>
      </c>
      <c r="G927" s="9" t="s">
        <v>11</v>
      </c>
      <c r="H927" s="11">
        <v>1988</v>
      </c>
      <c r="I927" s="11" t="s">
        <v>5</v>
      </c>
      <c r="J927" s="12" t="s">
        <v>100</v>
      </c>
      <c r="K927" s="16" t="s">
        <v>25</v>
      </c>
      <c r="L927" s="16" t="s">
        <v>24</v>
      </c>
      <c r="M927" s="10">
        <v>0</v>
      </c>
      <c r="N927" s="19">
        <v>360</v>
      </c>
      <c r="O927" s="23"/>
      <c r="P927" s="17">
        <f t="shared" si="34"/>
        <v>432</v>
      </c>
      <c r="Q927" s="18">
        <f t="shared" si="35"/>
        <v>0</v>
      </c>
    </row>
    <row r="928" spans="2:17" s="1" customFormat="1" ht="15.75" customHeight="1">
      <c r="B928" s="14" t="s">
        <v>14</v>
      </c>
      <c r="C928" s="34"/>
      <c r="D928" s="26" t="s">
        <v>251</v>
      </c>
      <c r="E928" s="21"/>
      <c r="F928" s="34" t="s">
        <v>90</v>
      </c>
      <c r="G928" s="9" t="s">
        <v>11</v>
      </c>
      <c r="H928" s="11">
        <v>1988</v>
      </c>
      <c r="I928" s="11" t="s">
        <v>12</v>
      </c>
      <c r="J928" s="12" t="s">
        <v>100</v>
      </c>
      <c r="K928" s="16" t="s">
        <v>25</v>
      </c>
      <c r="L928" s="16" t="s">
        <v>24</v>
      </c>
      <c r="M928" s="10">
        <v>1</v>
      </c>
      <c r="N928" s="19">
        <v>800</v>
      </c>
      <c r="O928" s="23"/>
      <c r="P928" s="17">
        <f t="shared" si="34"/>
        <v>960</v>
      </c>
      <c r="Q928" s="18">
        <f t="shared" si="35"/>
        <v>0</v>
      </c>
    </row>
    <row r="929" spans="2:17" s="1" customFormat="1" ht="15.75" customHeight="1">
      <c r="B929" s="14" t="s">
        <v>14</v>
      </c>
      <c r="C929" s="34"/>
      <c r="D929" s="26" t="s">
        <v>251</v>
      </c>
      <c r="E929" s="21"/>
      <c r="F929" s="34" t="s">
        <v>90</v>
      </c>
      <c r="G929" s="9" t="s">
        <v>11</v>
      </c>
      <c r="H929" s="11">
        <v>1988</v>
      </c>
      <c r="I929" s="11" t="s">
        <v>5</v>
      </c>
      <c r="J929" s="12" t="s">
        <v>100</v>
      </c>
      <c r="K929" s="16" t="s">
        <v>25</v>
      </c>
      <c r="L929" s="16" t="s">
        <v>9</v>
      </c>
      <c r="M929" s="10">
        <v>1</v>
      </c>
      <c r="N929" s="19">
        <v>340</v>
      </c>
      <c r="O929" s="23"/>
      <c r="P929" s="17">
        <f t="shared" si="34"/>
        <v>408</v>
      </c>
      <c r="Q929" s="18">
        <f t="shared" si="35"/>
        <v>0</v>
      </c>
    </row>
    <row r="930" spans="2:17" s="1" customFormat="1" ht="15.75" customHeight="1">
      <c r="B930" s="14" t="s">
        <v>14</v>
      </c>
      <c r="C930" s="34"/>
      <c r="D930" s="26"/>
      <c r="E930" s="21"/>
      <c r="F930" s="34" t="s">
        <v>90</v>
      </c>
      <c r="G930" s="9" t="s">
        <v>11</v>
      </c>
      <c r="H930" s="11">
        <v>1988</v>
      </c>
      <c r="I930" s="11" t="s">
        <v>5</v>
      </c>
      <c r="J930" s="12" t="s">
        <v>100</v>
      </c>
      <c r="K930" s="16" t="s">
        <v>6</v>
      </c>
      <c r="L930" s="16" t="s">
        <v>24</v>
      </c>
      <c r="M930" s="10">
        <v>0</v>
      </c>
      <c r="N930" s="19">
        <v>370</v>
      </c>
      <c r="O930" s="23"/>
      <c r="P930" s="17">
        <f t="shared" si="34"/>
        <v>444</v>
      </c>
      <c r="Q930" s="18">
        <f t="shared" si="35"/>
        <v>0</v>
      </c>
    </row>
    <row r="931" spans="2:17" s="1" customFormat="1" ht="15.75" customHeight="1">
      <c r="B931" s="14" t="s">
        <v>14</v>
      </c>
      <c r="C931" s="34"/>
      <c r="D931" s="26"/>
      <c r="E931" s="21"/>
      <c r="F931" s="34" t="s">
        <v>90</v>
      </c>
      <c r="G931" s="9" t="s">
        <v>11</v>
      </c>
      <c r="H931" s="11">
        <v>1988</v>
      </c>
      <c r="I931" s="11" t="s">
        <v>5</v>
      </c>
      <c r="J931" s="12" t="s">
        <v>100</v>
      </c>
      <c r="K931" s="16" t="s">
        <v>6</v>
      </c>
      <c r="L931" s="16" t="s">
        <v>9</v>
      </c>
      <c r="M931" s="10">
        <v>0</v>
      </c>
      <c r="N931" s="19">
        <v>370</v>
      </c>
      <c r="O931" s="23"/>
      <c r="P931" s="17">
        <f t="shared" si="34"/>
        <v>444</v>
      </c>
      <c r="Q931" s="18">
        <f t="shared" si="35"/>
        <v>0</v>
      </c>
    </row>
    <row r="932" spans="2:17" s="1" customFormat="1" ht="15.75" customHeight="1">
      <c r="B932" s="14" t="s">
        <v>14</v>
      </c>
      <c r="C932" s="34"/>
      <c r="D932" s="25"/>
      <c r="E932" s="40"/>
      <c r="F932" s="34" t="s">
        <v>90</v>
      </c>
      <c r="G932" s="9" t="s">
        <v>11</v>
      </c>
      <c r="H932" s="11">
        <v>1988</v>
      </c>
      <c r="I932" s="11" t="s">
        <v>5</v>
      </c>
      <c r="J932" s="12" t="s">
        <v>100</v>
      </c>
      <c r="K932" s="16" t="s">
        <v>6</v>
      </c>
      <c r="L932" s="16" t="s">
        <v>24</v>
      </c>
      <c r="M932" s="10">
        <v>0</v>
      </c>
      <c r="N932" s="19">
        <v>360</v>
      </c>
      <c r="O932" s="23"/>
      <c r="P932" s="17">
        <f t="shared" si="34"/>
        <v>432</v>
      </c>
      <c r="Q932" s="18">
        <f t="shared" si="35"/>
        <v>0</v>
      </c>
    </row>
    <row r="933" spans="2:17" s="1" customFormat="1" ht="15.75" customHeight="1">
      <c r="B933" s="14" t="s">
        <v>14</v>
      </c>
      <c r="C933" s="34"/>
      <c r="D933" s="25"/>
      <c r="E933" s="20"/>
      <c r="F933" s="34" t="s">
        <v>90</v>
      </c>
      <c r="G933" s="9" t="s">
        <v>11</v>
      </c>
      <c r="H933" s="11">
        <v>1988</v>
      </c>
      <c r="I933" s="11" t="s">
        <v>5</v>
      </c>
      <c r="J933" s="12" t="s">
        <v>100</v>
      </c>
      <c r="K933" s="16" t="s">
        <v>25</v>
      </c>
      <c r="L933" s="16" t="s">
        <v>26</v>
      </c>
      <c r="M933" s="10">
        <v>0</v>
      </c>
      <c r="N933" s="19">
        <v>220</v>
      </c>
      <c r="O933" s="23"/>
      <c r="P933" s="17">
        <f t="shared" si="34"/>
        <v>264</v>
      </c>
      <c r="Q933" s="18">
        <f t="shared" si="35"/>
        <v>0</v>
      </c>
    </row>
    <row r="934" spans="2:17" s="1" customFormat="1" ht="15.75" customHeight="1">
      <c r="B934" s="14" t="s">
        <v>14</v>
      </c>
      <c r="C934" s="34"/>
      <c r="D934" s="26"/>
      <c r="E934" s="21"/>
      <c r="F934" s="34" t="s">
        <v>90</v>
      </c>
      <c r="G934" s="9" t="s">
        <v>11</v>
      </c>
      <c r="H934" s="11">
        <v>1989</v>
      </c>
      <c r="I934" s="11" t="s">
        <v>5</v>
      </c>
      <c r="J934" s="12" t="s">
        <v>100</v>
      </c>
      <c r="K934" s="16" t="s">
        <v>6</v>
      </c>
      <c r="L934" s="16" t="s">
        <v>9</v>
      </c>
      <c r="M934" s="10">
        <v>0</v>
      </c>
      <c r="N934" s="19">
        <v>395</v>
      </c>
      <c r="O934" s="23"/>
      <c r="P934" s="17">
        <f t="shared" si="34"/>
        <v>474</v>
      </c>
      <c r="Q934" s="18">
        <f t="shared" si="35"/>
        <v>0</v>
      </c>
    </row>
    <row r="935" spans="2:17" s="1" customFormat="1" ht="15.75" customHeight="1">
      <c r="B935" s="14" t="s">
        <v>14</v>
      </c>
      <c r="C935" s="34"/>
      <c r="D935" s="26"/>
      <c r="E935" s="21"/>
      <c r="F935" s="34" t="s">
        <v>90</v>
      </c>
      <c r="G935" s="9" t="s">
        <v>11</v>
      </c>
      <c r="H935" s="11">
        <v>1989</v>
      </c>
      <c r="I935" s="11" t="s">
        <v>5</v>
      </c>
      <c r="J935" s="12" t="s">
        <v>100</v>
      </c>
      <c r="K935" s="16" t="s">
        <v>6</v>
      </c>
      <c r="L935" s="16" t="s">
        <v>24</v>
      </c>
      <c r="M935" s="10">
        <v>0</v>
      </c>
      <c r="N935" s="19">
        <v>380</v>
      </c>
      <c r="O935" s="23"/>
      <c r="P935" s="17">
        <f t="shared" si="34"/>
        <v>456</v>
      </c>
      <c r="Q935" s="18">
        <f t="shared" si="35"/>
        <v>0</v>
      </c>
    </row>
    <row r="936" spans="2:17" s="1" customFormat="1" ht="15.75" customHeight="1">
      <c r="B936" s="14" t="s">
        <v>14</v>
      </c>
      <c r="C936" s="34"/>
      <c r="D936" s="26"/>
      <c r="E936" s="21"/>
      <c r="F936" s="34" t="s">
        <v>90</v>
      </c>
      <c r="G936" s="9" t="s">
        <v>11</v>
      </c>
      <c r="H936" s="11">
        <v>1989</v>
      </c>
      <c r="I936" s="11" t="s">
        <v>5</v>
      </c>
      <c r="J936" s="12" t="s">
        <v>100</v>
      </c>
      <c r="K936" s="16" t="s">
        <v>6</v>
      </c>
      <c r="L936" s="16" t="s">
        <v>26</v>
      </c>
      <c r="M936" s="10">
        <v>0</v>
      </c>
      <c r="N936" s="19">
        <v>300</v>
      </c>
      <c r="O936" s="23"/>
      <c r="P936" s="17">
        <f t="shared" si="34"/>
        <v>360</v>
      </c>
      <c r="Q936" s="18">
        <f t="shared" si="35"/>
        <v>0</v>
      </c>
    </row>
    <row r="937" spans="2:17" s="1" customFormat="1" ht="15.75" customHeight="1">
      <c r="B937" s="14" t="s">
        <v>14</v>
      </c>
      <c r="C937" s="34"/>
      <c r="D937" s="26"/>
      <c r="E937" s="21"/>
      <c r="F937" s="34" t="s">
        <v>90</v>
      </c>
      <c r="G937" s="9" t="s">
        <v>11</v>
      </c>
      <c r="H937" s="11">
        <v>1989</v>
      </c>
      <c r="I937" s="11" t="s">
        <v>5</v>
      </c>
      <c r="J937" s="12" t="s">
        <v>33</v>
      </c>
      <c r="K937" s="16" t="s">
        <v>6</v>
      </c>
      <c r="L937" s="16" t="s">
        <v>24</v>
      </c>
      <c r="M937" s="10">
        <v>0</v>
      </c>
      <c r="N937" s="19">
        <v>450</v>
      </c>
      <c r="O937" s="23">
        <v>5400</v>
      </c>
      <c r="P937" s="17">
        <f t="shared" si="34"/>
        <v>540</v>
      </c>
      <c r="Q937" s="18">
        <f t="shared" si="35"/>
        <v>6480</v>
      </c>
    </row>
    <row r="938" spans="2:17" s="1" customFormat="1" ht="15.75" customHeight="1">
      <c r="B938" s="14" t="s">
        <v>14</v>
      </c>
      <c r="C938" s="34"/>
      <c r="D938" s="25"/>
      <c r="E938" s="40"/>
      <c r="F938" s="34" t="s">
        <v>90</v>
      </c>
      <c r="G938" s="9" t="s">
        <v>11</v>
      </c>
      <c r="H938" s="11">
        <v>1989</v>
      </c>
      <c r="I938" s="11" t="s">
        <v>5</v>
      </c>
      <c r="J938" s="12" t="s">
        <v>23</v>
      </c>
      <c r="K938" s="16" t="s">
        <v>6</v>
      </c>
      <c r="L938" s="16" t="s">
        <v>24</v>
      </c>
      <c r="M938" s="10">
        <v>0</v>
      </c>
      <c r="N938" s="19">
        <v>420</v>
      </c>
      <c r="O938" s="23">
        <v>2520</v>
      </c>
      <c r="P938" s="17">
        <f t="shared" si="34"/>
        <v>504</v>
      </c>
      <c r="Q938" s="18">
        <f t="shared" si="35"/>
        <v>3024</v>
      </c>
    </row>
    <row r="939" spans="2:17" s="1" customFormat="1" ht="15.75" customHeight="1">
      <c r="B939" s="14" t="s">
        <v>14</v>
      </c>
      <c r="C939" s="34"/>
      <c r="D939" s="25"/>
      <c r="E939" s="40"/>
      <c r="F939" s="34" t="s">
        <v>90</v>
      </c>
      <c r="G939" s="9" t="s">
        <v>11</v>
      </c>
      <c r="H939" s="11">
        <v>1989</v>
      </c>
      <c r="I939" s="11" t="s">
        <v>5</v>
      </c>
      <c r="J939" s="12" t="s">
        <v>100</v>
      </c>
      <c r="K939" s="16" t="s">
        <v>6</v>
      </c>
      <c r="L939" s="16" t="s">
        <v>24</v>
      </c>
      <c r="M939" s="10">
        <v>0</v>
      </c>
      <c r="N939" s="19">
        <v>380</v>
      </c>
      <c r="O939" s="23"/>
      <c r="P939" s="17">
        <f t="shared" si="34"/>
        <v>456</v>
      </c>
      <c r="Q939" s="18">
        <f t="shared" si="35"/>
        <v>0</v>
      </c>
    </row>
    <row r="940" spans="2:17" s="1" customFormat="1" ht="15.75" customHeight="1">
      <c r="B940" s="14" t="s">
        <v>14</v>
      </c>
      <c r="C940" s="34"/>
      <c r="D940" s="25"/>
      <c r="E940" s="40"/>
      <c r="F940" s="34" t="s">
        <v>90</v>
      </c>
      <c r="G940" s="9" t="s">
        <v>11</v>
      </c>
      <c r="H940" s="11">
        <v>1989</v>
      </c>
      <c r="I940" s="11" t="s">
        <v>5</v>
      </c>
      <c r="J940" s="12" t="s">
        <v>100</v>
      </c>
      <c r="K940" s="16" t="s">
        <v>165</v>
      </c>
      <c r="L940" s="16" t="s">
        <v>9</v>
      </c>
      <c r="M940" s="10">
        <v>0</v>
      </c>
      <c r="N940" s="19">
        <v>340</v>
      </c>
      <c r="O940" s="23"/>
      <c r="P940" s="17">
        <f t="shared" si="34"/>
        <v>408</v>
      </c>
      <c r="Q940" s="18">
        <f t="shared" si="35"/>
        <v>0</v>
      </c>
    </row>
    <row r="941" spans="2:17" s="1" customFormat="1" ht="15.75" customHeight="1">
      <c r="B941" s="14" t="s">
        <v>14</v>
      </c>
      <c r="C941" s="34"/>
      <c r="D941" s="26"/>
      <c r="E941" s="21"/>
      <c r="F941" s="34" t="s">
        <v>90</v>
      </c>
      <c r="G941" s="9" t="s">
        <v>11</v>
      </c>
      <c r="H941" s="11">
        <v>1990</v>
      </c>
      <c r="I941" s="11" t="s">
        <v>5</v>
      </c>
      <c r="J941" s="12" t="s">
        <v>100</v>
      </c>
      <c r="K941" s="16" t="s">
        <v>25</v>
      </c>
      <c r="L941" s="16" t="s">
        <v>24</v>
      </c>
      <c r="M941" s="10">
        <v>0</v>
      </c>
      <c r="N941" s="19">
        <v>355</v>
      </c>
      <c r="O941" s="23"/>
      <c r="P941" s="17">
        <f t="shared" si="34"/>
        <v>426</v>
      </c>
      <c r="Q941" s="18">
        <f t="shared" si="35"/>
        <v>0</v>
      </c>
    </row>
    <row r="942" spans="2:17" s="1" customFormat="1" ht="15.75" customHeight="1">
      <c r="B942" s="14" t="s">
        <v>14</v>
      </c>
      <c r="C942" s="34"/>
      <c r="D942" s="26"/>
      <c r="E942" s="21"/>
      <c r="F942" s="34" t="s">
        <v>90</v>
      </c>
      <c r="G942" s="9" t="s">
        <v>11</v>
      </c>
      <c r="H942" s="11">
        <v>1990</v>
      </c>
      <c r="I942" s="11" t="s">
        <v>5</v>
      </c>
      <c r="J942" s="12" t="s">
        <v>100</v>
      </c>
      <c r="K942" s="16" t="s">
        <v>25</v>
      </c>
      <c r="L942" s="16" t="s">
        <v>24</v>
      </c>
      <c r="M942" s="10">
        <v>0</v>
      </c>
      <c r="N942" s="19">
        <v>390</v>
      </c>
      <c r="O942" s="23"/>
      <c r="P942" s="17">
        <f t="shared" si="34"/>
        <v>468</v>
      </c>
      <c r="Q942" s="18">
        <f t="shared" si="35"/>
        <v>0</v>
      </c>
    </row>
    <row r="943" spans="2:17" s="1" customFormat="1" ht="15.75" customHeight="1">
      <c r="B943" s="14" t="s">
        <v>14</v>
      </c>
      <c r="C943" s="34"/>
      <c r="D943" s="26"/>
      <c r="E943" s="21"/>
      <c r="F943" s="34" t="s">
        <v>90</v>
      </c>
      <c r="G943" s="9" t="s">
        <v>11</v>
      </c>
      <c r="H943" s="11">
        <v>1990</v>
      </c>
      <c r="I943" s="11" t="s">
        <v>5</v>
      </c>
      <c r="J943" s="12" t="s">
        <v>100</v>
      </c>
      <c r="K943" s="16" t="s">
        <v>25</v>
      </c>
      <c r="L943" s="16" t="s">
        <v>9</v>
      </c>
      <c r="M943" s="10">
        <v>0</v>
      </c>
      <c r="N943" s="19">
        <v>370</v>
      </c>
      <c r="O943" s="23"/>
      <c r="P943" s="17">
        <f t="shared" si="34"/>
        <v>444</v>
      </c>
      <c r="Q943" s="18">
        <f t="shared" si="35"/>
        <v>0</v>
      </c>
    </row>
    <row r="944" spans="2:17" s="1" customFormat="1" ht="15.75" customHeight="1">
      <c r="B944" s="14" t="s">
        <v>14</v>
      </c>
      <c r="C944" s="34"/>
      <c r="D944" s="26"/>
      <c r="E944" s="21"/>
      <c r="F944" s="34" t="s">
        <v>90</v>
      </c>
      <c r="G944" s="9" t="s">
        <v>11</v>
      </c>
      <c r="H944" s="11">
        <v>1990</v>
      </c>
      <c r="I944" s="11" t="s">
        <v>5</v>
      </c>
      <c r="J944" s="12" t="s">
        <v>100</v>
      </c>
      <c r="K944" s="16" t="s">
        <v>6</v>
      </c>
      <c r="L944" s="16" t="s">
        <v>9</v>
      </c>
      <c r="M944" s="10">
        <v>0</v>
      </c>
      <c r="N944" s="19">
        <v>390</v>
      </c>
      <c r="O944" s="23"/>
      <c r="P944" s="17">
        <f t="shared" si="34"/>
        <v>468</v>
      </c>
      <c r="Q944" s="18">
        <f t="shared" si="35"/>
        <v>0</v>
      </c>
    </row>
    <row r="945" spans="2:17" s="1" customFormat="1" ht="15.75" customHeight="1">
      <c r="B945" s="14" t="s">
        <v>14</v>
      </c>
      <c r="C945" s="34"/>
      <c r="D945" s="26"/>
      <c r="E945" s="21"/>
      <c r="F945" s="34" t="s">
        <v>90</v>
      </c>
      <c r="G945" s="9" t="s">
        <v>11</v>
      </c>
      <c r="H945" s="11">
        <v>1990</v>
      </c>
      <c r="I945" s="11" t="s">
        <v>5</v>
      </c>
      <c r="J945" s="12" t="s">
        <v>100</v>
      </c>
      <c r="K945" s="16" t="s">
        <v>8</v>
      </c>
      <c r="L945" s="16" t="s">
        <v>9</v>
      </c>
      <c r="M945" s="10">
        <v>0</v>
      </c>
      <c r="N945" s="19">
        <v>325</v>
      </c>
      <c r="O945" s="23"/>
      <c r="P945" s="17">
        <f t="shared" si="34"/>
        <v>390</v>
      </c>
      <c r="Q945" s="18">
        <f t="shared" si="35"/>
        <v>0</v>
      </c>
    </row>
    <row r="946" spans="2:17" s="1" customFormat="1" ht="15.75" customHeight="1">
      <c r="B946" s="14" t="s">
        <v>14</v>
      </c>
      <c r="C946" s="34"/>
      <c r="D946" s="28"/>
      <c r="E946" s="24"/>
      <c r="F946" s="34" t="s">
        <v>90</v>
      </c>
      <c r="G946" s="9" t="s">
        <v>11</v>
      </c>
      <c r="H946" s="11">
        <v>1990</v>
      </c>
      <c r="I946" s="11" t="s">
        <v>5</v>
      </c>
      <c r="J946" s="12" t="s">
        <v>100</v>
      </c>
      <c r="K946" s="16" t="s">
        <v>6</v>
      </c>
      <c r="L946" s="16" t="s">
        <v>24</v>
      </c>
      <c r="M946" s="10">
        <v>0</v>
      </c>
      <c r="N946" s="19">
        <v>380</v>
      </c>
      <c r="O946" s="23"/>
      <c r="P946" s="17">
        <f t="shared" si="34"/>
        <v>456</v>
      </c>
      <c r="Q946" s="18">
        <f t="shared" si="35"/>
        <v>0</v>
      </c>
    </row>
    <row r="947" spans="2:17" s="1" customFormat="1" ht="15.75" customHeight="1">
      <c r="B947" s="14" t="s">
        <v>14</v>
      </c>
      <c r="C947" s="34"/>
      <c r="D947" s="28"/>
      <c r="E947" s="40"/>
      <c r="F947" s="34" t="s">
        <v>90</v>
      </c>
      <c r="G947" s="9" t="s">
        <v>11</v>
      </c>
      <c r="H947" s="11">
        <v>1990</v>
      </c>
      <c r="I947" s="11" t="s">
        <v>5</v>
      </c>
      <c r="J947" s="12" t="s">
        <v>100</v>
      </c>
      <c r="K947" s="16" t="s">
        <v>6</v>
      </c>
      <c r="L947" s="16" t="s">
        <v>7</v>
      </c>
      <c r="M947" s="10">
        <v>0</v>
      </c>
      <c r="N947" s="19">
        <v>390</v>
      </c>
      <c r="O947" s="23"/>
      <c r="P947" s="17">
        <f t="shared" si="34"/>
        <v>468</v>
      </c>
      <c r="Q947" s="18">
        <f t="shared" si="35"/>
        <v>0</v>
      </c>
    </row>
    <row r="948" spans="2:17" s="1" customFormat="1" ht="15.75" customHeight="1">
      <c r="B948" s="14" t="s">
        <v>14</v>
      </c>
      <c r="C948" s="34"/>
      <c r="D948" s="26"/>
      <c r="E948" s="21"/>
      <c r="F948" s="34" t="s">
        <v>90</v>
      </c>
      <c r="G948" s="9" t="s">
        <v>11</v>
      </c>
      <c r="H948" s="11">
        <v>1990</v>
      </c>
      <c r="I948" s="11" t="s">
        <v>5</v>
      </c>
      <c r="J948" s="12" t="s">
        <v>100</v>
      </c>
      <c r="K948" s="16" t="s">
        <v>25</v>
      </c>
      <c r="L948" s="16" t="s">
        <v>24</v>
      </c>
      <c r="M948" s="10">
        <v>0</v>
      </c>
      <c r="N948" s="19">
        <v>370</v>
      </c>
      <c r="O948" s="23"/>
      <c r="P948" s="17">
        <f t="shared" si="34"/>
        <v>444</v>
      </c>
      <c r="Q948" s="18">
        <f t="shared" si="35"/>
        <v>0</v>
      </c>
    </row>
    <row r="949" spans="2:17" s="1" customFormat="1" ht="15.75" customHeight="1">
      <c r="B949" s="14" t="s">
        <v>14</v>
      </c>
      <c r="C949" s="34"/>
      <c r="D949" s="28"/>
      <c r="E949" s="24"/>
      <c r="F949" s="34" t="s">
        <v>90</v>
      </c>
      <c r="G949" s="9" t="s">
        <v>11</v>
      </c>
      <c r="H949" s="11">
        <v>1990</v>
      </c>
      <c r="I949" s="11" t="s">
        <v>5</v>
      </c>
      <c r="J949" s="12" t="s">
        <v>33</v>
      </c>
      <c r="K949" s="16" t="s">
        <v>6</v>
      </c>
      <c r="L949" s="16" t="s">
        <v>7</v>
      </c>
      <c r="M949" s="10">
        <v>0</v>
      </c>
      <c r="N949" s="19">
        <v>420</v>
      </c>
      <c r="O949" s="23">
        <v>5040</v>
      </c>
      <c r="P949" s="17">
        <f t="shared" si="34"/>
        <v>504</v>
      </c>
      <c r="Q949" s="18">
        <f t="shared" si="35"/>
        <v>6048</v>
      </c>
    </row>
    <row r="950" spans="2:17" s="1" customFormat="1" ht="15.75" customHeight="1">
      <c r="B950" s="14" t="s">
        <v>14</v>
      </c>
      <c r="C950" s="34"/>
      <c r="D950" s="25"/>
      <c r="E950" s="20"/>
      <c r="F950" s="34" t="s">
        <v>90</v>
      </c>
      <c r="G950" s="9" t="s">
        <v>11</v>
      </c>
      <c r="H950" s="11">
        <v>1990</v>
      </c>
      <c r="I950" s="11" t="s">
        <v>5</v>
      </c>
      <c r="J950" s="12" t="s">
        <v>100</v>
      </c>
      <c r="K950" s="16" t="s">
        <v>25</v>
      </c>
      <c r="L950" s="16" t="s">
        <v>7</v>
      </c>
      <c r="M950" s="10">
        <v>0</v>
      </c>
      <c r="N950" s="19">
        <v>330</v>
      </c>
      <c r="O950" s="23"/>
      <c r="P950" s="17">
        <f t="shared" si="34"/>
        <v>396</v>
      </c>
      <c r="Q950" s="18">
        <f t="shared" si="35"/>
        <v>0</v>
      </c>
    </row>
    <row r="951" spans="2:17" s="1" customFormat="1" ht="15.75" customHeight="1">
      <c r="B951" s="14" t="s">
        <v>14</v>
      </c>
      <c r="C951" s="34"/>
      <c r="D951" s="26"/>
      <c r="E951" s="21"/>
      <c r="F951" s="34" t="s">
        <v>90</v>
      </c>
      <c r="G951" s="9" t="s">
        <v>11</v>
      </c>
      <c r="H951" s="11">
        <v>1990</v>
      </c>
      <c r="I951" s="11" t="s">
        <v>5</v>
      </c>
      <c r="J951" s="12" t="s">
        <v>100</v>
      </c>
      <c r="K951" s="16" t="s">
        <v>25</v>
      </c>
      <c r="L951" s="16" t="s">
        <v>9</v>
      </c>
      <c r="M951" s="10">
        <v>0</v>
      </c>
      <c r="N951" s="19">
        <v>300</v>
      </c>
      <c r="O951" s="23"/>
      <c r="P951" s="17">
        <f t="shared" si="34"/>
        <v>360</v>
      </c>
      <c r="Q951" s="18">
        <f t="shared" si="35"/>
        <v>0</v>
      </c>
    </row>
    <row r="952" spans="2:17" s="1" customFormat="1" ht="15.75" customHeight="1">
      <c r="B952" s="14" t="s">
        <v>14</v>
      </c>
      <c r="C952" s="34"/>
      <c r="D952" s="25"/>
      <c r="E952" s="40"/>
      <c r="F952" s="34" t="s">
        <v>90</v>
      </c>
      <c r="G952" s="9" t="s">
        <v>11</v>
      </c>
      <c r="H952" s="11">
        <v>1990</v>
      </c>
      <c r="I952" s="11" t="s">
        <v>5</v>
      </c>
      <c r="J952" s="12" t="s">
        <v>100</v>
      </c>
      <c r="K952" s="16" t="s">
        <v>6</v>
      </c>
      <c r="L952" s="16" t="s">
        <v>7</v>
      </c>
      <c r="M952" s="10">
        <v>0</v>
      </c>
      <c r="N952" s="19">
        <v>370</v>
      </c>
      <c r="O952" s="23"/>
      <c r="P952" s="17">
        <f t="shared" si="34"/>
        <v>444</v>
      </c>
      <c r="Q952" s="18">
        <f t="shared" si="35"/>
        <v>0</v>
      </c>
    </row>
    <row r="953" spans="2:17" s="1" customFormat="1" ht="15.75" customHeight="1">
      <c r="B953" s="14" t="s">
        <v>14</v>
      </c>
      <c r="C953" s="34"/>
      <c r="D953" s="26"/>
      <c r="E953" s="21"/>
      <c r="F953" s="34" t="s">
        <v>90</v>
      </c>
      <c r="G953" s="9" t="s">
        <v>11</v>
      </c>
      <c r="H953" s="11">
        <v>1990</v>
      </c>
      <c r="I953" s="11" t="s">
        <v>5</v>
      </c>
      <c r="J953" s="12" t="s">
        <v>100</v>
      </c>
      <c r="K953" s="16" t="s">
        <v>25</v>
      </c>
      <c r="L953" s="16" t="s">
        <v>7</v>
      </c>
      <c r="M953" s="10">
        <v>0</v>
      </c>
      <c r="N953" s="19">
        <v>320</v>
      </c>
      <c r="O953" s="23"/>
      <c r="P953" s="17">
        <f t="shared" si="34"/>
        <v>384</v>
      </c>
      <c r="Q953" s="18">
        <f t="shared" si="35"/>
        <v>0</v>
      </c>
    </row>
    <row r="954" spans="2:17" s="1" customFormat="1" ht="15.75" customHeight="1">
      <c r="B954" s="14" t="s">
        <v>14</v>
      </c>
      <c r="C954" s="34"/>
      <c r="D954" s="26"/>
      <c r="E954" s="21"/>
      <c r="F954" s="34" t="s">
        <v>90</v>
      </c>
      <c r="G954" s="9" t="s">
        <v>11</v>
      </c>
      <c r="H954" s="11">
        <v>1991</v>
      </c>
      <c r="I954" s="11" t="s">
        <v>5</v>
      </c>
      <c r="J954" s="12" t="s">
        <v>33</v>
      </c>
      <c r="K954" s="16" t="s">
        <v>6</v>
      </c>
      <c r="L954" s="16" t="s">
        <v>24</v>
      </c>
      <c r="M954" s="10">
        <v>0</v>
      </c>
      <c r="N954" s="19">
        <v>360</v>
      </c>
      <c r="O954" s="23">
        <v>4320</v>
      </c>
      <c r="P954" s="17">
        <f t="shared" si="34"/>
        <v>432</v>
      </c>
      <c r="Q954" s="18">
        <f t="shared" si="35"/>
        <v>5184</v>
      </c>
    </row>
    <row r="955" spans="2:17" s="1" customFormat="1" ht="15.75" customHeight="1">
      <c r="B955" s="14" t="s">
        <v>14</v>
      </c>
      <c r="C955" s="34"/>
      <c r="D955" s="26"/>
      <c r="E955" s="21"/>
      <c r="F955" s="34" t="s">
        <v>90</v>
      </c>
      <c r="G955" s="9" t="s">
        <v>11</v>
      </c>
      <c r="H955" s="11">
        <v>1991</v>
      </c>
      <c r="I955" s="11" t="s">
        <v>5</v>
      </c>
      <c r="J955" s="12" t="s">
        <v>100</v>
      </c>
      <c r="K955" s="16" t="s">
        <v>6</v>
      </c>
      <c r="L955" s="16" t="s">
        <v>7</v>
      </c>
      <c r="M955" s="10">
        <v>0</v>
      </c>
      <c r="N955" s="19">
        <v>350</v>
      </c>
      <c r="O955" s="23"/>
      <c r="P955" s="17">
        <f t="shared" si="34"/>
        <v>420</v>
      </c>
      <c r="Q955" s="18">
        <f t="shared" si="35"/>
        <v>0</v>
      </c>
    </row>
    <row r="956" spans="2:17" s="1" customFormat="1" ht="15.75" customHeight="1">
      <c r="B956" s="14" t="s">
        <v>14</v>
      </c>
      <c r="C956" s="34"/>
      <c r="D956" s="26"/>
      <c r="E956" s="21"/>
      <c r="F956" s="34" t="s">
        <v>90</v>
      </c>
      <c r="G956" s="9" t="s">
        <v>11</v>
      </c>
      <c r="H956" s="11">
        <v>1991</v>
      </c>
      <c r="I956" s="11" t="s">
        <v>5</v>
      </c>
      <c r="J956" s="12" t="s">
        <v>100</v>
      </c>
      <c r="K956" s="16" t="s">
        <v>25</v>
      </c>
      <c r="L956" s="16" t="s">
        <v>24</v>
      </c>
      <c r="M956" s="10">
        <v>0</v>
      </c>
      <c r="N956" s="19">
        <v>360</v>
      </c>
      <c r="O956" s="23"/>
      <c r="P956" s="17">
        <f t="shared" si="34"/>
        <v>432</v>
      </c>
      <c r="Q956" s="18">
        <f t="shared" si="35"/>
        <v>0</v>
      </c>
    </row>
    <row r="957" spans="2:17" s="1" customFormat="1" ht="15.75" customHeight="1">
      <c r="B957" s="14" t="s">
        <v>14</v>
      </c>
      <c r="C957" s="34"/>
      <c r="D957" s="26"/>
      <c r="E957" s="21"/>
      <c r="F957" s="34" t="s">
        <v>90</v>
      </c>
      <c r="G957" s="9" t="s">
        <v>11</v>
      </c>
      <c r="H957" s="11">
        <v>1991</v>
      </c>
      <c r="I957" s="11" t="s">
        <v>5</v>
      </c>
      <c r="J957" s="12" t="s">
        <v>100</v>
      </c>
      <c r="K957" s="16" t="s">
        <v>6</v>
      </c>
      <c r="L957" s="16" t="s">
        <v>7</v>
      </c>
      <c r="M957" s="10">
        <v>0</v>
      </c>
      <c r="N957" s="19">
        <v>350</v>
      </c>
      <c r="O957" s="23"/>
      <c r="P957" s="17">
        <f t="shared" si="34"/>
        <v>420</v>
      </c>
      <c r="Q957" s="18">
        <f t="shared" si="35"/>
        <v>0</v>
      </c>
    </row>
    <row r="958" spans="2:17" s="1" customFormat="1" ht="15.75" customHeight="1">
      <c r="B958" s="14" t="s">
        <v>14</v>
      </c>
      <c r="C958" s="34"/>
      <c r="D958" s="25"/>
      <c r="E958" s="40"/>
      <c r="F958" s="34" t="s">
        <v>90</v>
      </c>
      <c r="G958" s="9" t="s">
        <v>11</v>
      </c>
      <c r="H958" s="11">
        <v>1991</v>
      </c>
      <c r="I958" s="11" t="s">
        <v>5</v>
      </c>
      <c r="J958" s="12" t="s">
        <v>33</v>
      </c>
      <c r="K958" s="16" t="s">
        <v>6</v>
      </c>
      <c r="L958" s="16" t="s">
        <v>7</v>
      </c>
      <c r="M958" s="10">
        <v>0</v>
      </c>
      <c r="N958" s="19">
        <v>350</v>
      </c>
      <c r="O958" s="23">
        <v>4200</v>
      </c>
      <c r="P958" s="17">
        <f t="shared" si="34"/>
        <v>420</v>
      </c>
      <c r="Q958" s="18">
        <f t="shared" si="35"/>
        <v>5040</v>
      </c>
    </row>
    <row r="959" spans="2:17" s="1" customFormat="1" ht="15.75" customHeight="1">
      <c r="B959" s="14" t="s">
        <v>14</v>
      </c>
      <c r="C959" s="34"/>
      <c r="D959" s="26"/>
      <c r="E959" s="40"/>
      <c r="F959" s="34" t="s">
        <v>90</v>
      </c>
      <c r="G959" s="9" t="s">
        <v>11</v>
      </c>
      <c r="H959" s="11">
        <v>1991</v>
      </c>
      <c r="I959" s="11" t="s">
        <v>5</v>
      </c>
      <c r="J959" s="12" t="s">
        <v>100</v>
      </c>
      <c r="K959" s="16" t="s">
        <v>6</v>
      </c>
      <c r="L959" s="16" t="s">
        <v>24</v>
      </c>
      <c r="M959" s="10">
        <v>0</v>
      </c>
      <c r="N959" s="19">
        <v>320</v>
      </c>
      <c r="O959" s="23"/>
      <c r="P959" s="17">
        <f t="shared" si="34"/>
        <v>384</v>
      </c>
      <c r="Q959" s="18">
        <f t="shared" si="35"/>
        <v>0</v>
      </c>
    </row>
    <row r="960" spans="2:17" s="1" customFormat="1" ht="15.75" customHeight="1">
      <c r="B960" s="14" t="s">
        <v>14</v>
      </c>
      <c r="C960" s="34"/>
      <c r="D960" s="26"/>
      <c r="E960" s="21"/>
      <c r="F960" s="34" t="s">
        <v>90</v>
      </c>
      <c r="G960" s="9" t="s">
        <v>11</v>
      </c>
      <c r="H960" s="11">
        <v>1991</v>
      </c>
      <c r="I960" s="11" t="s">
        <v>5</v>
      </c>
      <c r="J960" s="12" t="s">
        <v>100</v>
      </c>
      <c r="K960" s="16" t="s">
        <v>8</v>
      </c>
      <c r="L960" s="16" t="s">
        <v>7</v>
      </c>
      <c r="M960" s="10">
        <v>0</v>
      </c>
      <c r="N960" s="19">
        <v>270</v>
      </c>
      <c r="O960" s="23"/>
      <c r="P960" s="17">
        <f t="shared" si="34"/>
        <v>324</v>
      </c>
      <c r="Q960" s="18">
        <f t="shared" si="35"/>
        <v>0</v>
      </c>
    </row>
    <row r="961" spans="2:17" s="1" customFormat="1" ht="15.75" customHeight="1">
      <c r="B961" s="14" t="s">
        <v>14</v>
      </c>
      <c r="C961" s="34"/>
      <c r="D961" s="26"/>
      <c r="E961" s="21"/>
      <c r="F961" s="34" t="s">
        <v>90</v>
      </c>
      <c r="G961" s="9" t="s">
        <v>11</v>
      </c>
      <c r="H961" s="11">
        <v>1991</v>
      </c>
      <c r="I961" s="11" t="s">
        <v>5</v>
      </c>
      <c r="J961" s="12" t="s">
        <v>100</v>
      </c>
      <c r="K961" s="16" t="s">
        <v>25</v>
      </c>
      <c r="L961" s="16" t="s">
        <v>24</v>
      </c>
      <c r="M961" s="10">
        <v>0</v>
      </c>
      <c r="N961" s="19">
        <v>330</v>
      </c>
      <c r="O961" s="23"/>
      <c r="P961" s="17">
        <f t="shared" si="34"/>
        <v>396</v>
      </c>
      <c r="Q961" s="18">
        <f t="shared" si="35"/>
        <v>0</v>
      </c>
    </row>
    <row r="962" spans="2:17" s="1" customFormat="1" ht="15.75" customHeight="1">
      <c r="B962" s="14" t="s">
        <v>14</v>
      </c>
      <c r="C962" s="34"/>
      <c r="D962" s="26"/>
      <c r="E962" s="21"/>
      <c r="F962" s="34" t="s">
        <v>90</v>
      </c>
      <c r="G962" s="9" t="s">
        <v>11</v>
      </c>
      <c r="H962" s="11">
        <v>1991</v>
      </c>
      <c r="I962" s="11" t="s">
        <v>5</v>
      </c>
      <c r="J962" s="12" t="s">
        <v>33</v>
      </c>
      <c r="K962" s="16" t="s">
        <v>25</v>
      </c>
      <c r="L962" s="16" t="s">
        <v>7</v>
      </c>
      <c r="M962" s="10">
        <v>0</v>
      </c>
      <c r="N962" s="19">
        <v>360</v>
      </c>
      <c r="O962" s="23">
        <f>360*12</f>
        <v>4320</v>
      </c>
      <c r="P962" s="17">
        <f t="shared" si="34"/>
        <v>432</v>
      </c>
      <c r="Q962" s="18">
        <f t="shared" si="35"/>
        <v>5184</v>
      </c>
    </row>
    <row r="963" spans="2:17" s="1" customFormat="1" ht="15.75" customHeight="1">
      <c r="B963" s="14" t="s">
        <v>14</v>
      </c>
      <c r="C963" s="34"/>
      <c r="D963" s="26"/>
      <c r="E963" s="21"/>
      <c r="F963" s="34" t="s">
        <v>90</v>
      </c>
      <c r="G963" s="9" t="s">
        <v>11</v>
      </c>
      <c r="H963" s="11">
        <v>1992</v>
      </c>
      <c r="I963" s="11" t="s">
        <v>5</v>
      </c>
      <c r="J963" s="12" t="s">
        <v>23</v>
      </c>
      <c r="K963" s="16" t="s">
        <v>6</v>
      </c>
      <c r="L963" s="16" t="s">
        <v>7</v>
      </c>
      <c r="M963" s="10">
        <v>0</v>
      </c>
      <c r="N963" s="19">
        <v>380</v>
      </c>
      <c r="O963" s="23">
        <v>2280</v>
      </c>
      <c r="P963" s="17">
        <f t="shared" si="34"/>
        <v>456</v>
      </c>
      <c r="Q963" s="18">
        <f t="shared" si="35"/>
        <v>2736</v>
      </c>
    </row>
    <row r="964" spans="2:17" s="1" customFormat="1" ht="15.75" customHeight="1">
      <c r="B964" s="14" t="s">
        <v>14</v>
      </c>
      <c r="C964" s="34"/>
      <c r="D964" s="26"/>
      <c r="E964" s="21"/>
      <c r="F964" s="34" t="s">
        <v>90</v>
      </c>
      <c r="G964" s="9" t="s">
        <v>11</v>
      </c>
      <c r="H964" s="11">
        <v>1992</v>
      </c>
      <c r="I964" s="11" t="s">
        <v>5</v>
      </c>
      <c r="J964" s="12" t="s">
        <v>100</v>
      </c>
      <c r="K964" s="16" t="s">
        <v>6</v>
      </c>
      <c r="L964" s="16" t="s">
        <v>7</v>
      </c>
      <c r="M964" s="10">
        <v>0</v>
      </c>
      <c r="N964" s="19">
        <v>350</v>
      </c>
      <c r="O964" s="23"/>
      <c r="P964" s="17">
        <f t="shared" si="34"/>
        <v>420</v>
      </c>
      <c r="Q964" s="18">
        <f t="shared" si="35"/>
        <v>0</v>
      </c>
    </row>
    <row r="965" spans="2:17" s="1" customFormat="1" ht="15.75" customHeight="1">
      <c r="B965" s="14" t="s">
        <v>14</v>
      </c>
      <c r="C965" s="34"/>
      <c r="D965" s="26"/>
      <c r="E965" s="21"/>
      <c r="F965" s="34" t="s">
        <v>90</v>
      </c>
      <c r="G965" s="9" t="s">
        <v>11</v>
      </c>
      <c r="H965" s="11">
        <v>1992</v>
      </c>
      <c r="I965" s="11" t="s">
        <v>5</v>
      </c>
      <c r="J965" s="12" t="s">
        <v>100</v>
      </c>
      <c r="K965" s="16" t="s">
        <v>165</v>
      </c>
      <c r="L965" s="16" t="s">
        <v>7</v>
      </c>
      <c r="M965" s="10">
        <v>0</v>
      </c>
      <c r="N965" s="19">
        <v>320</v>
      </c>
      <c r="O965" s="23"/>
      <c r="P965" s="17">
        <f t="shared" si="34"/>
        <v>384</v>
      </c>
      <c r="Q965" s="18">
        <f t="shared" si="35"/>
        <v>0</v>
      </c>
    </row>
    <row r="966" spans="2:17" s="1" customFormat="1" ht="15.75" customHeight="1">
      <c r="B966" s="14" t="s">
        <v>14</v>
      </c>
      <c r="C966" s="34"/>
      <c r="D966" s="26"/>
      <c r="E966" s="21"/>
      <c r="F966" s="34" t="s">
        <v>90</v>
      </c>
      <c r="G966" s="9" t="s">
        <v>11</v>
      </c>
      <c r="H966" s="11">
        <v>1992</v>
      </c>
      <c r="I966" s="11" t="s">
        <v>5</v>
      </c>
      <c r="J966" s="12" t="s">
        <v>100</v>
      </c>
      <c r="K966" s="16" t="s">
        <v>25</v>
      </c>
      <c r="L966" s="16" t="s">
        <v>7</v>
      </c>
      <c r="M966" s="10">
        <v>0</v>
      </c>
      <c r="N966" s="19">
        <v>350</v>
      </c>
      <c r="O966" s="23"/>
      <c r="P966" s="17">
        <f t="shared" ref="P966:P1029" si="36">N966*1.2</f>
        <v>420</v>
      </c>
      <c r="Q966" s="18">
        <f t="shared" ref="Q966:Q1029" si="37">O966*1.2</f>
        <v>0</v>
      </c>
    </row>
    <row r="967" spans="2:17" s="1" customFormat="1" ht="15.75" customHeight="1">
      <c r="B967" s="14" t="s">
        <v>14</v>
      </c>
      <c r="C967" s="34"/>
      <c r="D967" s="26"/>
      <c r="E967" s="21"/>
      <c r="F967" s="34" t="s">
        <v>90</v>
      </c>
      <c r="G967" s="9" t="s">
        <v>11</v>
      </c>
      <c r="H967" s="11">
        <v>1992</v>
      </c>
      <c r="I967" s="11" t="s">
        <v>5</v>
      </c>
      <c r="J967" s="12" t="s">
        <v>100</v>
      </c>
      <c r="K967" s="16" t="s">
        <v>25</v>
      </c>
      <c r="L967" s="16" t="s">
        <v>7</v>
      </c>
      <c r="M967" s="10">
        <v>0</v>
      </c>
      <c r="N967" s="19">
        <v>350</v>
      </c>
      <c r="O967" s="23"/>
      <c r="P967" s="17">
        <f t="shared" si="36"/>
        <v>420</v>
      </c>
      <c r="Q967" s="18">
        <f t="shared" si="37"/>
        <v>0</v>
      </c>
    </row>
    <row r="968" spans="2:17" s="1" customFormat="1" ht="15.75" customHeight="1">
      <c r="B968" s="14" t="s">
        <v>14</v>
      </c>
      <c r="C968" s="34"/>
      <c r="D968" s="25"/>
      <c r="E968" s="40"/>
      <c r="F968" s="34" t="s">
        <v>90</v>
      </c>
      <c r="G968" s="9" t="s">
        <v>11</v>
      </c>
      <c r="H968" s="11">
        <v>1992</v>
      </c>
      <c r="I968" s="11" t="s">
        <v>5</v>
      </c>
      <c r="J968" s="12" t="s">
        <v>100</v>
      </c>
      <c r="K968" s="16" t="s">
        <v>6</v>
      </c>
      <c r="L968" s="16" t="s">
        <v>7</v>
      </c>
      <c r="M968" s="10">
        <v>0</v>
      </c>
      <c r="N968" s="19">
        <v>360</v>
      </c>
      <c r="O968" s="23"/>
      <c r="P968" s="17">
        <f t="shared" si="36"/>
        <v>432</v>
      </c>
      <c r="Q968" s="18">
        <f t="shared" si="37"/>
        <v>0</v>
      </c>
    </row>
    <row r="969" spans="2:17" s="1" customFormat="1" ht="15.75" customHeight="1">
      <c r="B969" s="14" t="s">
        <v>14</v>
      </c>
      <c r="C969" s="34"/>
      <c r="D969" s="26"/>
      <c r="E969" s="40"/>
      <c r="F969" s="34" t="s">
        <v>90</v>
      </c>
      <c r="G969" s="9" t="s">
        <v>11</v>
      </c>
      <c r="H969" s="11">
        <v>1992</v>
      </c>
      <c r="I969" s="11" t="s">
        <v>5</v>
      </c>
      <c r="J969" s="12" t="s">
        <v>100</v>
      </c>
      <c r="K969" s="16" t="s">
        <v>25</v>
      </c>
      <c r="L969" s="16" t="s">
        <v>7</v>
      </c>
      <c r="M969" s="10">
        <v>0</v>
      </c>
      <c r="N969" s="19">
        <v>320</v>
      </c>
      <c r="O969" s="23"/>
      <c r="P969" s="17">
        <f t="shared" si="36"/>
        <v>384</v>
      </c>
      <c r="Q969" s="18">
        <f t="shared" si="37"/>
        <v>0</v>
      </c>
    </row>
    <row r="970" spans="2:17" s="1" customFormat="1" ht="15.75" customHeight="1">
      <c r="B970" s="14" t="s">
        <v>14</v>
      </c>
      <c r="C970" s="34"/>
      <c r="D970" s="25"/>
      <c r="E970" s="40"/>
      <c r="F970" s="34" t="s">
        <v>90</v>
      </c>
      <c r="G970" s="9" t="s">
        <v>11</v>
      </c>
      <c r="H970" s="11">
        <v>1992</v>
      </c>
      <c r="I970" s="11" t="s">
        <v>5</v>
      </c>
      <c r="J970" s="12" t="s">
        <v>100</v>
      </c>
      <c r="K970" s="16" t="s">
        <v>6</v>
      </c>
      <c r="L970" s="16" t="s">
        <v>7</v>
      </c>
      <c r="M970" s="10">
        <v>0</v>
      </c>
      <c r="N970" s="19">
        <v>330</v>
      </c>
      <c r="O970" s="23"/>
      <c r="P970" s="17">
        <f t="shared" si="36"/>
        <v>396</v>
      </c>
      <c r="Q970" s="18">
        <f t="shared" si="37"/>
        <v>0</v>
      </c>
    </row>
    <row r="971" spans="2:17" s="1" customFormat="1" ht="15.75" customHeight="1">
      <c r="B971" s="14" t="s">
        <v>14</v>
      </c>
      <c r="C971" s="34"/>
      <c r="D971" s="25"/>
      <c r="E971" s="40"/>
      <c r="F971" s="34" t="s">
        <v>90</v>
      </c>
      <c r="G971" s="9" t="s">
        <v>11</v>
      </c>
      <c r="H971" s="11">
        <v>1992</v>
      </c>
      <c r="I971" s="11" t="s">
        <v>5</v>
      </c>
      <c r="J971" s="12" t="s">
        <v>100</v>
      </c>
      <c r="K971" s="16" t="s">
        <v>105</v>
      </c>
      <c r="L971" s="16" t="s">
        <v>7</v>
      </c>
      <c r="M971" s="10">
        <v>0</v>
      </c>
      <c r="N971" s="19">
        <v>310</v>
      </c>
      <c r="O971" s="23"/>
      <c r="P971" s="17">
        <f t="shared" si="36"/>
        <v>372</v>
      </c>
      <c r="Q971" s="18">
        <f t="shared" si="37"/>
        <v>0</v>
      </c>
    </row>
    <row r="972" spans="2:17" s="1" customFormat="1" ht="15.75" customHeight="1">
      <c r="B972" s="14" t="s">
        <v>14</v>
      </c>
      <c r="C972" s="34"/>
      <c r="D972" s="26"/>
      <c r="E972" s="40"/>
      <c r="F972" s="34" t="s">
        <v>90</v>
      </c>
      <c r="G972" s="9" t="s">
        <v>11</v>
      </c>
      <c r="H972" s="11">
        <v>1993</v>
      </c>
      <c r="I972" s="11" t="s">
        <v>5</v>
      </c>
      <c r="J972" s="12" t="s">
        <v>100</v>
      </c>
      <c r="K972" s="16" t="s">
        <v>6</v>
      </c>
      <c r="L972" s="16" t="s">
        <v>7</v>
      </c>
      <c r="M972" s="10">
        <v>0</v>
      </c>
      <c r="N972" s="19">
        <v>360</v>
      </c>
      <c r="O972" s="23"/>
      <c r="P972" s="17">
        <f t="shared" si="36"/>
        <v>432</v>
      </c>
      <c r="Q972" s="18">
        <f t="shared" si="37"/>
        <v>0</v>
      </c>
    </row>
    <row r="973" spans="2:17" s="1" customFormat="1" ht="15.75" customHeight="1">
      <c r="B973" s="14" t="s">
        <v>14</v>
      </c>
      <c r="C973" s="34"/>
      <c r="D973" s="26"/>
      <c r="E973" s="21"/>
      <c r="F973" s="34" t="s">
        <v>90</v>
      </c>
      <c r="G973" s="9" t="s">
        <v>11</v>
      </c>
      <c r="H973" s="11">
        <v>1993</v>
      </c>
      <c r="I973" s="11" t="s">
        <v>5</v>
      </c>
      <c r="J973" s="12" t="s">
        <v>455</v>
      </c>
      <c r="K973" s="16" t="s">
        <v>6</v>
      </c>
      <c r="L973" s="16" t="s">
        <v>7</v>
      </c>
      <c r="M973" s="10">
        <v>0</v>
      </c>
      <c r="N973" s="19">
        <v>375</v>
      </c>
      <c r="O973" s="23">
        <v>750</v>
      </c>
      <c r="P973" s="17">
        <f t="shared" si="36"/>
        <v>450</v>
      </c>
      <c r="Q973" s="18">
        <f t="shared" si="37"/>
        <v>900</v>
      </c>
    </row>
    <row r="974" spans="2:17" s="1" customFormat="1" ht="15.75" customHeight="1">
      <c r="B974" s="14" t="s">
        <v>14</v>
      </c>
      <c r="C974" s="34"/>
      <c r="D974" s="26" t="s">
        <v>251</v>
      </c>
      <c r="E974" s="21"/>
      <c r="F974" s="34" t="s">
        <v>90</v>
      </c>
      <c r="G974" s="9" t="s">
        <v>11</v>
      </c>
      <c r="H974" s="11">
        <v>1993</v>
      </c>
      <c r="I974" s="11" t="s">
        <v>5</v>
      </c>
      <c r="J974" s="12" t="s">
        <v>100</v>
      </c>
      <c r="K974" s="16" t="s">
        <v>6</v>
      </c>
      <c r="L974" s="16" t="s">
        <v>7</v>
      </c>
      <c r="M974" s="10">
        <v>2</v>
      </c>
      <c r="N974" s="19">
        <v>360</v>
      </c>
      <c r="O974" s="23"/>
      <c r="P974" s="17">
        <f t="shared" si="36"/>
        <v>432</v>
      </c>
      <c r="Q974" s="18">
        <f t="shared" si="37"/>
        <v>0</v>
      </c>
    </row>
    <row r="975" spans="2:17" s="1" customFormat="1" ht="15.75" customHeight="1">
      <c r="B975" s="14" t="s">
        <v>14</v>
      </c>
      <c r="C975" s="34"/>
      <c r="D975" s="26"/>
      <c r="E975" s="21"/>
      <c r="F975" s="34" t="s">
        <v>90</v>
      </c>
      <c r="G975" s="9" t="s">
        <v>11</v>
      </c>
      <c r="H975" s="11">
        <v>1993</v>
      </c>
      <c r="I975" s="11" t="s">
        <v>5</v>
      </c>
      <c r="J975" s="12" t="s">
        <v>100</v>
      </c>
      <c r="K975" s="16" t="s">
        <v>165</v>
      </c>
      <c r="L975" s="16" t="s">
        <v>7</v>
      </c>
      <c r="M975" s="10">
        <v>0</v>
      </c>
      <c r="N975" s="19">
        <v>320</v>
      </c>
      <c r="O975" s="23"/>
      <c r="P975" s="17">
        <f t="shared" si="36"/>
        <v>384</v>
      </c>
      <c r="Q975" s="18">
        <f t="shared" si="37"/>
        <v>0</v>
      </c>
    </row>
    <row r="976" spans="2:17" s="1" customFormat="1" ht="15.75" customHeight="1">
      <c r="B976" s="14" t="s">
        <v>14</v>
      </c>
      <c r="C976" s="34"/>
      <c r="D976" s="26"/>
      <c r="E976" s="21"/>
      <c r="F976" s="34" t="s">
        <v>90</v>
      </c>
      <c r="G976" s="9" t="s">
        <v>11</v>
      </c>
      <c r="H976" s="11">
        <v>1993</v>
      </c>
      <c r="I976" s="11" t="s">
        <v>5</v>
      </c>
      <c r="J976" s="12" t="s">
        <v>100</v>
      </c>
      <c r="K976" s="16" t="s">
        <v>6</v>
      </c>
      <c r="L976" s="16" t="s">
        <v>7</v>
      </c>
      <c r="M976" s="10">
        <v>0</v>
      </c>
      <c r="N976" s="19">
        <v>350</v>
      </c>
      <c r="O976" s="23"/>
      <c r="P976" s="17">
        <f t="shared" si="36"/>
        <v>420</v>
      </c>
      <c r="Q976" s="18">
        <f t="shared" si="37"/>
        <v>0</v>
      </c>
    </row>
    <row r="977" spans="2:17" s="1" customFormat="1" ht="15.75" customHeight="1">
      <c r="B977" s="14" t="s">
        <v>14</v>
      </c>
      <c r="C977" s="34"/>
      <c r="D977" s="26"/>
      <c r="E977" s="40"/>
      <c r="F977" s="34" t="s">
        <v>90</v>
      </c>
      <c r="G977" s="9" t="s">
        <v>11</v>
      </c>
      <c r="H977" s="11">
        <v>1993</v>
      </c>
      <c r="I977" s="11" t="s">
        <v>5</v>
      </c>
      <c r="J977" s="12" t="s">
        <v>33</v>
      </c>
      <c r="K977" s="16" t="s">
        <v>6</v>
      </c>
      <c r="L977" s="16" t="s">
        <v>7</v>
      </c>
      <c r="M977" s="10">
        <v>0</v>
      </c>
      <c r="N977" s="19">
        <v>390</v>
      </c>
      <c r="O977" s="23">
        <v>4680</v>
      </c>
      <c r="P977" s="17">
        <f t="shared" si="36"/>
        <v>468</v>
      </c>
      <c r="Q977" s="18">
        <f t="shared" si="37"/>
        <v>5616</v>
      </c>
    </row>
    <row r="978" spans="2:17" s="1" customFormat="1" ht="15.75" customHeight="1">
      <c r="B978" s="14" t="s">
        <v>14</v>
      </c>
      <c r="C978" s="34"/>
      <c r="D978" s="25"/>
      <c r="E978" s="40"/>
      <c r="F978" s="34" t="s">
        <v>90</v>
      </c>
      <c r="G978" s="9" t="s">
        <v>11</v>
      </c>
      <c r="H978" s="11">
        <v>1993</v>
      </c>
      <c r="I978" s="11" t="s">
        <v>5</v>
      </c>
      <c r="J978" s="12" t="s">
        <v>100</v>
      </c>
      <c r="K978" s="16" t="s">
        <v>6</v>
      </c>
      <c r="L978" s="16" t="s">
        <v>7</v>
      </c>
      <c r="M978" s="10">
        <v>0</v>
      </c>
      <c r="N978" s="19">
        <v>350</v>
      </c>
      <c r="O978" s="23"/>
      <c r="P978" s="17">
        <f t="shared" si="36"/>
        <v>420</v>
      </c>
      <c r="Q978" s="18">
        <f t="shared" si="37"/>
        <v>0</v>
      </c>
    </row>
    <row r="979" spans="2:17" s="1" customFormat="1" ht="15.75" customHeight="1">
      <c r="B979" s="14" t="s">
        <v>14</v>
      </c>
      <c r="C979" s="34"/>
      <c r="D979" s="26"/>
      <c r="E979" s="21"/>
      <c r="F979" s="34" t="s">
        <v>90</v>
      </c>
      <c r="G979" s="9" t="s">
        <v>11</v>
      </c>
      <c r="H979" s="11">
        <v>1993</v>
      </c>
      <c r="I979" s="11" t="s">
        <v>5</v>
      </c>
      <c r="J979" s="12" t="s">
        <v>100</v>
      </c>
      <c r="K979" s="16" t="s">
        <v>74</v>
      </c>
      <c r="L979" s="16" t="s">
        <v>7</v>
      </c>
      <c r="M979" s="10">
        <v>0</v>
      </c>
      <c r="N979" s="19">
        <v>300</v>
      </c>
      <c r="O979" s="23"/>
      <c r="P979" s="17">
        <f t="shared" si="36"/>
        <v>360</v>
      </c>
      <c r="Q979" s="18">
        <f t="shared" si="37"/>
        <v>0</v>
      </c>
    </row>
    <row r="980" spans="2:17" s="1" customFormat="1" ht="15.75" customHeight="1">
      <c r="B980" s="14" t="s">
        <v>14</v>
      </c>
      <c r="C980" s="34"/>
      <c r="D980" s="26"/>
      <c r="E980" s="21"/>
      <c r="F980" s="34" t="s">
        <v>90</v>
      </c>
      <c r="G980" s="9" t="s">
        <v>11</v>
      </c>
      <c r="H980" s="11">
        <v>1993</v>
      </c>
      <c r="I980" s="11" t="s">
        <v>5</v>
      </c>
      <c r="J980" s="12" t="s">
        <v>100</v>
      </c>
      <c r="K980" s="16" t="s">
        <v>25</v>
      </c>
      <c r="L980" s="16" t="s">
        <v>7</v>
      </c>
      <c r="M980" s="10">
        <v>0</v>
      </c>
      <c r="N980" s="19">
        <v>330</v>
      </c>
      <c r="O980" s="23"/>
      <c r="P980" s="17">
        <f t="shared" si="36"/>
        <v>396</v>
      </c>
      <c r="Q980" s="18">
        <f t="shared" si="37"/>
        <v>0</v>
      </c>
    </row>
    <row r="981" spans="2:17" s="1" customFormat="1" ht="15.75" customHeight="1">
      <c r="B981" s="14" t="s">
        <v>14</v>
      </c>
      <c r="C981" s="34"/>
      <c r="D981" s="26"/>
      <c r="E981" s="40"/>
      <c r="F981" s="34" t="s">
        <v>90</v>
      </c>
      <c r="G981" s="9" t="s">
        <v>11</v>
      </c>
      <c r="H981" s="11">
        <v>1993</v>
      </c>
      <c r="I981" s="11" t="s">
        <v>5</v>
      </c>
      <c r="J981" s="12" t="s">
        <v>100</v>
      </c>
      <c r="K981" s="16" t="s">
        <v>25</v>
      </c>
      <c r="L981" s="16" t="s">
        <v>7</v>
      </c>
      <c r="M981" s="10">
        <v>0</v>
      </c>
      <c r="N981" s="19">
        <v>350</v>
      </c>
      <c r="O981" s="23"/>
      <c r="P981" s="17">
        <f t="shared" si="36"/>
        <v>420</v>
      </c>
      <c r="Q981" s="18">
        <f t="shared" si="37"/>
        <v>0</v>
      </c>
    </row>
    <row r="982" spans="2:17" s="1" customFormat="1" ht="15.75" customHeight="1">
      <c r="B982" s="14" t="s">
        <v>14</v>
      </c>
      <c r="C982" s="34"/>
      <c r="D982" s="26"/>
      <c r="E982" s="21"/>
      <c r="F982" s="34" t="s">
        <v>90</v>
      </c>
      <c r="G982" s="9" t="s">
        <v>11</v>
      </c>
      <c r="H982" s="11">
        <v>1994</v>
      </c>
      <c r="I982" s="11" t="s">
        <v>5</v>
      </c>
      <c r="J982" s="12" t="s">
        <v>100</v>
      </c>
      <c r="K982" s="16" t="s">
        <v>25</v>
      </c>
      <c r="L982" s="16" t="s">
        <v>7</v>
      </c>
      <c r="M982" s="10">
        <v>0</v>
      </c>
      <c r="N982" s="19">
        <v>340</v>
      </c>
      <c r="O982" s="23"/>
      <c r="P982" s="17">
        <f t="shared" si="36"/>
        <v>408</v>
      </c>
      <c r="Q982" s="18">
        <f t="shared" si="37"/>
        <v>0</v>
      </c>
    </row>
    <row r="983" spans="2:17" s="1" customFormat="1" ht="15.75" customHeight="1">
      <c r="B983" s="14" t="s">
        <v>14</v>
      </c>
      <c r="C983" s="34"/>
      <c r="D983" s="26"/>
      <c r="E983" s="21"/>
      <c r="F983" s="34" t="s">
        <v>90</v>
      </c>
      <c r="G983" s="9" t="s">
        <v>11</v>
      </c>
      <c r="H983" s="11">
        <v>1994</v>
      </c>
      <c r="I983" s="11" t="s">
        <v>5</v>
      </c>
      <c r="J983" s="12" t="s">
        <v>100</v>
      </c>
      <c r="K983" s="16" t="s">
        <v>25</v>
      </c>
      <c r="L983" s="16" t="s">
        <v>24</v>
      </c>
      <c r="M983" s="10">
        <v>0</v>
      </c>
      <c r="N983" s="19">
        <v>360</v>
      </c>
      <c r="O983" s="23"/>
      <c r="P983" s="17">
        <f t="shared" si="36"/>
        <v>432</v>
      </c>
      <c r="Q983" s="18">
        <f t="shared" si="37"/>
        <v>0</v>
      </c>
    </row>
    <row r="984" spans="2:17" s="1" customFormat="1" ht="15.75" customHeight="1">
      <c r="B984" s="14" t="s">
        <v>14</v>
      </c>
      <c r="C984" s="34"/>
      <c r="D984" s="26"/>
      <c r="E984" s="21"/>
      <c r="F984" s="34" t="s">
        <v>90</v>
      </c>
      <c r="G984" s="9" t="s">
        <v>11</v>
      </c>
      <c r="H984" s="11">
        <v>1994</v>
      </c>
      <c r="I984" s="11" t="s">
        <v>5</v>
      </c>
      <c r="J984" s="12" t="s">
        <v>100</v>
      </c>
      <c r="K984" s="16" t="s">
        <v>25</v>
      </c>
      <c r="L984" s="16" t="s">
        <v>7</v>
      </c>
      <c r="M984" s="10">
        <v>0</v>
      </c>
      <c r="N984" s="19">
        <v>350</v>
      </c>
      <c r="O984" s="23"/>
      <c r="P984" s="17">
        <f t="shared" si="36"/>
        <v>420</v>
      </c>
      <c r="Q984" s="18">
        <f t="shared" si="37"/>
        <v>0</v>
      </c>
    </row>
    <row r="985" spans="2:17" s="1" customFormat="1" ht="15.75" customHeight="1">
      <c r="B985" s="14" t="s">
        <v>14</v>
      </c>
      <c r="C985" s="34"/>
      <c r="D985" s="26"/>
      <c r="E985" s="40"/>
      <c r="F985" s="34" t="s">
        <v>90</v>
      </c>
      <c r="G985" s="9" t="s">
        <v>11</v>
      </c>
      <c r="H985" s="11">
        <v>1994</v>
      </c>
      <c r="I985" s="11" t="s">
        <v>5</v>
      </c>
      <c r="J985" s="12" t="s">
        <v>100</v>
      </c>
      <c r="K985" s="16" t="s">
        <v>6</v>
      </c>
      <c r="L985" s="16" t="s">
        <v>7</v>
      </c>
      <c r="M985" s="10">
        <v>0</v>
      </c>
      <c r="N985" s="19">
        <v>380</v>
      </c>
      <c r="O985" s="23"/>
      <c r="P985" s="17">
        <f t="shared" si="36"/>
        <v>456</v>
      </c>
      <c r="Q985" s="18">
        <f t="shared" si="37"/>
        <v>0</v>
      </c>
    </row>
    <row r="986" spans="2:17" s="1" customFormat="1" ht="15.75" customHeight="1">
      <c r="B986" s="14" t="s">
        <v>14</v>
      </c>
      <c r="C986" s="34"/>
      <c r="D986" s="26"/>
      <c r="E986" s="21"/>
      <c r="F986" s="34" t="s">
        <v>90</v>
      </c>
      <c r="G986" s="9" t="s">
        <v>11</v>
      </c>
      <c r="H986" s="11">
        <v>1994</v>
      </c>
      <c r="I986" s="11" t="s">
        <v>5</v>
      </c>
      <c r="J986" s="12" t="s">
        <v>100</v>
      </c>
      <c r="K986" s="16" t="s">
        <v>25</v>
      </c>
      <c r="L986" s="16" t="s">
        <v>7</v>
      </c>
      <c r="M986" s="10">
        <v>0</v>
      </c>
      <c r="N986" s="19">
        <v>360</v>
      </c>
      <c r="O986" s="23"/>
      <c r="P986" s="17">
        <f t="shared" si="36"/>
        <v>432</v>
      </c>
      <c r="Q986" s="18">
        <f t="shared" si="37"/>
        <v>0</v>
      </c>
    </row>
    <row r="987" spans="2:17" s="1" customFormat="1" ht="15.75" customHeight="1">
      <c r="B987" s="14" t="s">
        <v>14</v>
      </c>
      <c r="C987" s="34"/>
      <c r="D987" s="25"/>
      <c r="E987" s="40"/>
      <c r="F987" s="34" t="s">
        <v>90</v>
      </c>
      <c r="G987" s="9" t="s">
        <v>11</v>
      </c>
      <c r="H987" s="11">
        <v>1994</v>
      </c>
      <c r="I987" s="11" t="s">
        <v>5</v>
      </c>
      <c r="J987" s="12" t="s">
        <v>33</v>
      </c>
      <c r="K987" s="16" t="s">
        <v>6</v>
      </c>
      <c r="L987" s="16" t="s">
        <v>7</v>
      </c>
      <c r="M987" s="10">
        <v>0</v>
      </c>
      <c r="N987" s="19">
        <v>360</v>
      </c>
      <c r="O987" s="23">
        <v>4320</v>
      </c>
      <c r="P987" s="17">
        <f t="shared" si="36"/>
        <v>432</v>
      </c>
      <c r="Q987" s="18">
        <f t="shared" si="37"/>
        <v>5184</v>
      </c>
    </row>
    <row r="988" spans="2:17" s="1" customFormat="1" ht="15.75" customHeight="1">
      <c r="B988" s="14" t="s">
        <v>14</v>
      </c>
      <c r="C988" s="34"/>
      <c r="D988" s="25"/>
      <c r="E988" s="40"/>
      <c r="F988" s="34" t="s">
        <v>90</v>
      </c>
      <c r="G988" s="9" t="s">
        <v>11</v>
      </c>
      <c r="H988" s="11">
        <v>1994</v>
      </c>
      <c r="I988" s="11" t="s">
        <v>5</v>
      </c>
      <c r="J988" s="12" t="s">
        <v>100</v>
      </c>
      <c r="K988" s="16" t="s">
        <v>6</v>
      </c>
      <c r="L988" s="16" t="s">
        <v>7</v>
      </c>
      <c r="M988" s="10">
        <v>0</v>
      </c>
      <c r="N988" s="19">
        <v>360</v>
      </c>
      <c r="O988" s="23"/>
      <c r="P988" s="17">
        <f t="shared" si="36"/>
        <v>432</v>
      </c>
      <c r="Q988" s="18">
        <f t="shared" si="37"/>
        <v>0</v>
      </c>
    </row>
    <row r="989" spans="2:17" s="1" customFormat="1" ht="15.75" customHeight="1">
      <c r="B989" s="14" t="s">
        <v>14</v>
      </c>
      <c r="C989" s="34"/>
      <c r="D989" s="25"/>
      <c r="E989" s="40"/>
      <c r="F989" s="34" t="s">
        <v>90</v>
      </c>
      <c r="G989" s="9" t="s">
        <v>11</v>
      </c>
      <c r="H989" s="11">
        <v>1994</v>
      </c>
      <c r="I989" s="11" t="s">
        <v>5</v>
      </c>
      <c r="J989" s="12" t="s">
        <v>100</v>
      </c>
      <c r="K989" s="16" t="s">
        <v>8</v>
      </c>
      <c r="L989" s="16" t="s">
        <v>7</v>
      </c>
      <c r="M989" s="10">
        <v>0</v>
      </c>
      <c r="N989" s="19">
        <v>340</v>
      </c>
      <c r="O989" s="23"/>
      <c r="P989" s="17">
        <f t="shared" si="36"/>
        <v>408</v>
      </c>
      <c r="Q989" s="18">
        <f t="shared" si="37"/>
        <v>0</v>
      </c>
    </row>
    <row r="990" spans="2:17" s="1" customFormat="1" ht="15.75" customHeight="1">
      <c r="B990" s="14" t="s">
        <v>14</v>
      </c>
      <c r="C990" s="34"/>
      <c r="D990" s="26"/>
      <c r="E990" s="21"/>
      <c r="F990" s="34" t="s">
        <v>90</v>
      </c>
      <c r="G990" s="9" t="s">
        <v>11</v>
      </c>
      <c r="H990" s="11">
        <v>1994</v>
      </c>
      <c r="I990" s="11" t="s">
        <v>5</v>
      </c>
      <c r="J990" s="12" t="s">
        <v>33</v>
      </c>
      <c r="K990" s="16" t="s">
        <v>74</v>
      </c>
      <c r="L990" s="16" t="s">
        <v>7</v>
      </c>
      <c r="M990" s="10">
        <v>0</v>
      </c>
      <c r="N990" s="19">
        <v>300</v>
      </c>
      <c r="O990" s="23">
        <v>1800</v>
      </c>
      <c r="P990" s="17">
        <f t="shared" si="36"/>
        <v>360</v>
      </c>
      <c r="Q990" s="18">
        <f t="shared" si="37"/>
        <v>2160</v>
      </c>
    </row>
    <row r="991" spans="2:17" s="1" customFormat="1" ht="15.75" customHeight="1">
      <c r="B991" s="14" t="s">
        <v>14</v>
      </c>
      <c r="C991" s="34"/>
      <c r="D991" s="26"/>
      <c r="E991" s="21"/>
      <c r="F991" s="34" t="s">
        <v>90</v>
      </c>
      <c r="G991" s="9" t="s">
        <v>11</v>
      </c>
      <c r="H991" s="11">
        <v>1994</v>
      </c>
      <c r="I991" s="11" t="s">
        <v>5</v>
      </c>
      <c r="J991" s="12" t="s">
        <v>33</v>
      </c>
      <c r="K991" s="16" t="s">
        <v>6</v>
      </c>
      <c r="L991" s="16" t="s">
        <v>7</v>
      </c>
      <c r="M991" s="10">
        <v>0</v>
      </c>
      <c r="N991" s="19">
        <v>380</v>
      </c>
      <c r="O991" s="23">
        <v>4560</v>
      </c>
      <c r="P991" s="17">
        <f t="shared" si="36"/>
        <v>456</v>
      </c>
      <c r="Q991" s="18">
        <f t="shared" si="37"/>
        <v>5472</v>
      </c>
    </row>
    <row r="992" spans="2:17" s="1" customFormat="1" ht="15.75" customHeight="1">
      <c r="B992" s="14" t="s">
        <v>14</v>
      </c>
      <c r="C992" s="34"/>
      <c r="D992" s="26"/>
      <c r="E992" s="21"/>
      <c r="F992" s="34" t="s">
        <v>90</v>
      </c>
      <c r="G992" s="9" t="s">
        <v>11</v>
      </c>
      <c r="H992" s="11">
        <v>1994</v>
      </c>
      <c r="I992" s="11" t="s">
        <v>5</v>
      </c>
      <c r="J992" s="12" t="s">
        <v>100</v>
      </c>
      <c r="K992" s="16" t="s">
        <v>6</v>
      </c>
      <c r="L992" s="16" t="s">
        <v>7</v>
      </c>
      <c r="M992" s="10">
        <v>0</v>
      </c>
      <c r="N992" s="19">
        <v>360</v>
      </c>
      <c r="O992" s="23"/>
      <c r="P992" s="17">
        <f t="shared" si="36"/>
        <v>432</v>
      </c>
      <c r="Q992" s="18">
        <f t="shared" si="37"/>
        <v>0</v>
      </c>
    </row>
    <row r="993" spans="2:17" s="1" customFormat="1" ht="15.75" customHeight="1">
      <c r="B993" s="14" t="s">
        <v>14</v>
      </c>
      <c r="C993" s="34"/>
      <c r="D993" s="26"/>
      <c r="E993" s="21"/>
      <c r="F993" s="34" t="s">
        <v>90</v>
      </c>
      <c r="G993" s="9" t="s">
        <v>11</v>
      </c>
      <c r="H993" s="11">
        <v>1994</v>
      </c>
      <c r="I993" s="11" t="s">
        <v>5</v>
      </c>
      <c r="J993" s="12" t="s">
        <v>33</v>
      </c>
      <c r="K993" s="16" t="s">
        <v>8</v>
      </c>
      <c r="L993" s="16" t="s">
        <v>7</v>
      </c>
      <c r="M993" s="10">
        <v>0</v>
      </c>
      <c r="N993" s="19">
        <v>300</v>
      </c>
      <c r="O993" s="23">
        <f>300*12</f>
        <v>3600</v>
      </c>
      <c r="P993" s="17">
        <f t="shared" si="36"/>
        <v>360</v>
      </c>
      <c r="Q993" s="18">
        <f t="shared" si="37"/>
        <v>4320</v>
      </c>
    </row>
    <row r="994" spans="2:17" s="1" customFormat="1" ht="15.75" customHeight="1">
      <c r="B994" s="14" t="s">
        <v>14</v>
      </c>
      <c r="C994" s="34"/>
      <c r="D994" s="26"/>
      <c r="E994" s="21"/>
      <c r="F994" s="34" t="s">
        <v>90</v>
      </c>
      <c r="G994" s="9" t="s">
        <v>11</v>
      </c>
      <c r="H994" s="11">
        <v>1994</v>
      </c>
      <c r="I994" s="11" t="s">
        <v>5</v>
      </c>
      <c r="J994" s="12" t="s">
        <v>100</v>
      </c>
      <c r="K994" s="16" t="s">
        <v>43</v>
      </c>
      <c r="L994" s="16" t="s">
        <v>7</v>
      </c>
      <c r="M994" s="10">
        <v>0</v>
      </c>
      <c r="N994" s="19">
        <v>280</v>
      </c>
      <c r="O994" s="23"/>
      <c r="P994" s="17">
        <f t="shared" si="36"/>
        <v>336</v>
      </c>
      <c r="Q994" s="18">
        <f t="shared" si="37"/>
        <v>0</v>
      </c>
    </row>
    <row r="995" spans="2:17" s="1" customFormat="1" ht="15.75" customHeight="1">
      <c r="B995" s="14" t="s">
        <v>14</v>
      </c>
      <c r="C995" s="34"/>
      <c r="D995" s="26"/>
      <c r="E995" s="40"/>
      <c r="F995" s="34" t="s">
        <v>90</v>
      </c>
      <c r="G995" s="9" t="s">
        <v>11</v>
      </c>
      <c r="H995" s="11">
        <v>1995</v>
      </c>
      <c r="I995" s="11" t="s">
        <v>5</v>
      </c>
      <c r="J995" s="12" t="s">
        <v>100</v>
      </c>
      <c r="K995" s="16" t="s">
        <v>6</v>
      </c>
      <c r="L995" s="16" t="s">
        <v>7</v>
      </c>
      <c r="M995" s="10">
        <v>0</v>
      </c>
      <c r="N995" s="19">
        <v>420</v>
      </c>
      <c r="O995" s="23"/>
      <c r="P995" s="17">
        <f t="shared" si="36"/>
        <v>504</v>
      </c>
      <c r="Q995" s="18">
        <f t="shared" si="37"/>
        <v>0</v>
      </c>
    </row>
    <row r="996" spans="2:17" s="1" customFormat="1" ht="15.75" customHeight="1">
      <c r="B996" s="14" t="s">
        <v>14</v>
      </c>
      <c r="C996" s="34"/>
      <c r="D996" s="26"/>
      <c r="E996" s="21"/>
      <c r="F996" s="34" t="s">
        <v>90</v>
      </c>
      <c r="G996" s="9" t="s">
        <v>11</v>
      </c>
      <c r="H996" s="11">
        <v>1995</v>
      </c>
      <c r="I996" s="11" t="s">
        <v>5</v>
      </c>
      <c r="J996" s="12" t="s">
        <v>23</v>
      </c>
      <c r="K996" s="16" t="s">
        <v>6</v>
      </c>
      <c r="L996" s="16" t="s">
        <v>7</v>
      </c>
      <c r="M996" s="10">
        <v>0</v>
      </c>
      <c r="N996" s="19">
        <v>420</v>
      </c>
      <c r="O996" s="23"/>
      <c r="P996" s="17">
        <f t="shared" si="36"/>
        <v>504</v>
      </c>
      <c r="Q996" s="18">
        <f t="shared" si="37"/>
        <v>0</v>
      </c>
    </row>
    <row r="997" spans="2:17" s="1" customFormat="1" ht="15.75" customHeight="1">
      <c r="B997" s="14" t="s">
        <v>14</v>
      </c>
      <c r="C997" s="34"/>
      <c r="D997" s="26"/>
      <c r="E997" s="21"/>
      <c r="F997" s="34" t="s">
        <v>90</v>
      </c>
      <c r="G997" s="9" t="s">
        <v>11</v>
      </c>
      <c r="H997" s="11">
        <v>1995</v>
      </c>
      <c r="I997" s="11" t="s">
        <v>5</v>
      </c>
      <c r="J997" s="12" t="s">
        <v>100</v>
      </c>
      <c r="K997" s="16" t="s">
        <v>25</v>
      </c>
      <c r="L997" s="16" t="s">
        <v>24</v>
      </c>
      <c r="M997" s="10">
        <v>0</v>
      </c>
      <c r="N997" s="19">
        <v>400</v>
      </c>
      <c r="O997" s="23"/>
      <c r="P997" s="17">
        <f t="shared" si="36"/>
        <v>480</v>
      </c>
      <c r="Q997" s="18">
        <f t="shared" si="37"/>
        <v>0</v>
      </c>
    </row>
    <row r="998" spans="2:17" s="1" customFormat="1" ht="15.75" customHeight="1">
      <c r="B998" s="14" t="s">
        <v>14</v>
      </c>
      <c r="C998" s="34"/>
      <c r="D998" s="25"/>
      <c r="E998" s="40"/>
      <c r="F998" s="34" t="s">
        <v>90</v>
      </c>
      <c r="G998" s="9" t="s">
        <v>11</v>
      </c>
      <c r="H998" s="11">
        <v>1995</v>
      </c>
      <c r="I998" s="11" t="s">
        <v>5</v>
      </c>
      <c r="J998" s="12" t="s">
        <v>23</v>
      </c>
      <c r="K998" s="16" t="s">
        <v>6</v>
      </c>
      <c r="L998" s="16" t="s">
        <v>7</v>
      </c>
      <c r="M998" s="10">
        <v>0</v>
      </c>
      <c r="N998" s="19">
        <v>500</v>
      </c>
      <c r="O998" s="23">
        <v>3000</v>
      </c>
      <c r="P998" s="17">
        <f t="shared" si="36"/>
        <v>600</v>
      </c>
      <c r="Q998" s="18">
        <f t="shared" si="37"/>
        <v>3600</v>
      </c>
    </row>
    <row r="999" spans="2:17" s="1" customFormat="1" ht="15.75" customHeight="1">
      <c r="B999" s="14" t="s">
        <v>14</v>
      </c>
      <c r="C999" s="34"/>
      <c r="D999" s="26"/>
      <c r="E999" s="21"/>
      <c r="F999" s="34" t="s">
        <v>90</v>
      </c>
      <c r="G999" s="9" t="s">
        <v>11</v>
      </c>
      <c r="H999" s="11">
        <v>1995</v>
      </c>
      <c r="I999" s="11" t="s">
        <v>5</v>
      </c>
      <c r="J999" s="12" t="s">
        <v>100</v>
      </c>
      <c r="K999" s="16" t="s">
        <v>25</v>
      </c>
      <c r="L999" s="16" t="s">
        <v>7</v>
      </c>
      <c r="M999" s="10">
        <v>0</v>
      </c>
      <c r="N999" s="19">
        <v>340</v>
      </c>
      <c r="O999" s="23"/>
      <c r="P999" s="17">
        <f t="shared" si="36"/>
        <v>408</v>
      </c>
      <c r="Q999" s="18">
        <f t="shared" si="37"/>
        <v>0</v>
      </c>
    </row>
    <row r="1000" spans="2:17" s="1" customFormat="1" ht="15.75" customHeight="1">
      <c r="B1000" s="14" t="s">
        <v>14</v>
      </c>
      <c r="C1000" s="34"/>
      <c r="D1000" s="26"/>
      <c r="E1000" s="21"/>
      <c r="F1000" s="34" t="s">
        <v>90</v>
      </c>
      <c r="G1000" s="9" t="s">
        <v>11</v>
      </c>
      <c r="H1000" s="11">
        <v>1995</v>
      </c>
      <c r="I1000" s="11" t="s">
        <v>5</v>
      </c>
      <c r="J1000" s="12" t="s">
        <v>100</v>
      </c>
      <c r="K1000" s="16" t="s">
        <v>105</v>
      </c>
      <c r="L1000" s="16" t="s">
        <v>7</v>
      </c>
      <c r="M1000" s="10">
        <v>0</v>
      </c>
      <c r="N1000" s="19">
        <v>310</v>
      </c>
      <c r="O1000" s="23"/>
      <c r="P1000" s="17">
        <f t="shared" si="36"/>
        <v>372</v>
      </c>
      <c r="Q1000" s="18">
        <f t="shared" si="37"/>
        <v>0</v>
      </c>
    </row>
    <row r="1001" spans="2:17" s="1" customFormat="1" ht="15.75" customHeight="1">
      <c r="B1001" s="14" t="s">
        <v>14</v>
      </c>
      <c r="C1001" s="34"/>
      <c r="D1001" s="26"/>
      <c r="E1001" s="21"/>
      <c r="F1001" s="34" t="s">
        <v>90</v>
      </c>
      <c r="G1001" s="9" t="s">
        <v>11</v>
      </c>
      <c r="H1001" s="11">
        <v>1995</v>
      </c>
      <c r="I1001" s="11" t="s">
        <v>5</v>
      </c>
      <c r="J1001" s="12" t="s">
        <v>100</v>
      </c>
      <c r="K1001" s="16" t="s">
        <v>25</v>
      </c>
      <c r="L1001" s="16" t="s">
        <v>7</v>
      </c>
      <c r="M1001" s="10">
        <v>0</v>
      </c>
      <c r="N1001" s="19">
        <v>430</v>
      </c>
      <c r="O1001" s="23"/>
      <c r="P1001" s="17">
        <f t="shared" si="36"/>
        <v>516</v>
      </c>
      <c r="Q1001" s="18">
        <f t="shared" si="37"/>
        <v>0</v>
      </c>
    </row>
    <row r="1002" spans="2:17" s="1" customFormat="1" ht="15.75" customHeight="1">
      <c r="B1002" s="14" t="s">
        <v>14</v>
      </c>
      <c r="C1002" s="34"/>
      <c r="D1002" s="26"/>
      <c r="E1002" s="21"/>
      <c r="F1002" s="34" t="s">
        <v>90</v>
      </c>
      <c r="G1002" s="9" t="s">
        <v>11</v>
      </c>
      <c r="H1002" s="11">
        <v>1996</v>
      </c>
      <c r="I1002" s="11" t="s">
        <v>5</v>
      </c>
      <c r="J1002" s="12" t="s">
        <v>100</v>
      </c>
      <c r="K1002" s="16" t="s">
        <v>6</v>
      </c>
      <c r="L1002" s="16" t="s">
        <v>7</v>
      </c>
      <c r="M1002" s="10">
        <v>0</v>
      </c>
      <c r="N1002" s="19">
        <v>420</v>
      </c>
      <c r="O1002" s="23"/>
      <c r="P1002" s="17">
        <f t="shared" si="36"/>
        <v>504</v>
      </c>
      <c r="Q1002" s="18">
        <f t="shared" si="37"/>
        <v>0</v>
      </c>
    </row>
    <row r="1003" spans="2:17" s="1" customFormat="1" ht="15.75" customHeight="1">
      <c r="B1003" s="14" t="s">
        <v>14</v>
      </c>
      <c r="C1003" s="34"/>
      <c r="D1003" s="26"/>
      <c r="E1003" s="21"/>
      <c r="F1003" s="34" t="s">
        <v>90</v>
      </c>
      <c r="G1003" s="9" t="s">
        <v>11</v>
      </c>
      <c r="H1003" s="11">
        <v>1996</v>
      </c>
      <c r="I1003" s="11" t="s">
        <v>5</v>
      </c>
      <c r="J1003" s="12" t="s">
        <v>23</v>
      </c>
      <c r="K1003" s="16" t="s">
        <v>6</v>
      </c>
      <c r="L1003" s="16" t="s">
        <v>7</v>
      </c>
      <c r="M1003" s="10">
        <v>0</v>
      </c>
      <c r="N1003" s="19">
        <v>440</v>
      </c>
      <c r="O1003" s="23">
        <v>2640</v>
      </c>
      <c r="P1003" s="17">
        <f t="shared" si="36"/>
        <v>528</v>
      </c>
      <c r="Q1003" s="18">
        <f t="shared" si="37"/>
        <v>3168</v>
      </c>
    </row>
    <row r="1004" spans="2:17" s="1" customFormat="1" ht="15.75" customHeight="1">
      <c r="B1004" s="14" t="s">
        <v>14</v>
      </c>
      <c r="C1004" s="34"/>
      <c r="D1004" s="26"/>
      <c r="E1004" s="21"/>
      <c r="F1004" s="34" t="s">
        <v>90</v>
      </c>
      <c r="G1004" s="9" t="s">
        <v>11</v>
      </c>
      <c r="H1004" s="11">
        <v>1996</v>
      </c>
      <c r="I1004" s="11" t="s">
        <v>5</v>
      </c>
      <c r="J1004" s="12" t="s">
        <v>100</v>
      </c>
      <c r="K1004" s="16" t="s">
        <v>25</v>
      </c>
      <c r="L1004" s="16" t="s">
        <v>7</v>
      </c>
      <c r="M1004" s="10">
        <v>0</v>
      </c>
      <c r="N1004" s="19">
        <v>430</v>
      </c>
      <c r="O1004" s="23"/>
      <c r="P1004" s="17">
        <f t="shared" si="36"/>
        <v>516</v>
      </c>
      <c r="Q1004" s="18">
        <f t="shared" si="37"/>
        <v>0</v>
      </c>
    </row>
    <row r="1005" spans="2:17" s="1" customFormat="1" ht="15.75" customHeight="1">
      <c r="B1005" s="14" t="s">
        <v>14</v>
      </c>
      <c r="C1005" s="34"/>
      <c r="D1005" s="26"/>
      <c r="E1005" s="21"/>
      <c r="F1005" s="34" t="s">
        <v>90</v>
      </c>
      <c r="G1005" s="9" t="s">
        <v>11</v>
      </c>
      <c r="H1005" s="11">
        <v>1996</v>
      </c>
      <c r="I1005" s="11" t="s">
        <v>5</v>
      </c>
      <c r="J1005" s="12" t="s">
        <v>100</v>
      </c>
      <c r="K1005" s="16" t="s">
        <v>25</v>
      </c>
      <c r="L1005" s="16" t="s">
        <v>7</v>
      </c>
      <c r="M1005" s="10">
        <v>0</v>
      </c>
      <c r="N1005" s="19">
        <v>470</v>
      </c>
      <c r="O1005" s="23"/>
      <c r="P1005" s="17">
        <f t="shared" si="36"/>
        <v>564</v>
      </c>
      <c r="Q1005" s="18">
        <f t="shared" si="37"/>
        <v>0</v>
      </c>
    </row>
    <row r="1006" spans="2:17" s="1" customFormat="1" ht="15.75" customHeight="1">
      <c r="B1006" s="14" t="s">
        <v>14</v>
      </c>
      <c r="C1006" s="34"/>
      <c r="D1006" s="26"/>
      <c r="E1006" s="40"/>
      <c r="F1006" s="34" t="s">
        <v>90</v>
      </c>
      <c r="G1006" s="9" t="s">
        <v>11</v>
      </c>
      <c r="H1006" s="11">
        <v>1996</v>
      </c>
      <c r="I1006" s="11" t="s">
        <v>5</v>
      </c>
      <c r="J1006" s="12" t="s">
        <v>100</v>
      </c>
      <c r="K1006" s="16" t="s">
        <v>6</v>
      </c>
      <c r="L1006" s="16" t="s">
        <v>7</v>
      </c>
      <c r="M1006" s="10">
        <v>0</v>
      </c>
      <c r="N1006" s="19">
        <v>500</v>
      </c>
      <c r="O1006" s="23"/>
      <c r="P1006" s="17">
        <f t="shared" si="36"/>
        <v>600</v>
      </c>
      <c r="Q1006" s="18">
        <f t="shared" si="37"/>
        <v>0</v>
      </c>
    </row>
    <row r="1007" spans="2:17" s="1" customFormat="1" ht="15.75" customHeight="1">
      <c r="B1007" s="14" t="s">
        <v>14</v>
      </c>
      <c r="C1007" s="34"/>
      <c r="D1007" s="26"/>
      <c r="E1007" s="21"/>
      <c r="F1007" s="34" t="s">
        <v>90</v>
      </c>
      <c r="G1007" s="9" t="s">
        <v>11</v>
      </c>
      <c r="H1007" s="11">
        <v>1996</v>
      </c>
      <c r="I1007" s="11" t="s">
        <v>5</v>
      </c>
      <c r="J1007" s="12" t="s">
        <v>100</v>
      </c>
      <c r="K1007" s="16" t="s">
        <v>6</v>
      </c>
      <c r="L1007" s="16" t="s">
        <v>7</v>
      </c>
      <c r="M1007" s="10">
        <v>0</v>
      </c>
      <c r="N1007" s="19">
        <v>450</v>
      </c>
      <c r="O1007" s="23"/>
      <c r="P1007" s="17">
        <f t="shared" si="36"/>
        <v>540</v>
      </c>
      <c r="Q1007" s="18">
        <f t="shared" si="37"/>
        <v>0</v>
      </c>
    </row>
    <row r="1008" spans="2:17" s="1" customFormat="1" ht="15.75" customHeight="1">
      <c r="B1008" s="14" t="s">
        <v>14</v>
      </c>
      <c r="C1008" s="34"/>
      <c r="D1008" s="26"/>
      <c r="E1008" s="21"/>
      <c r="F1008" s="34" t="s">
        <v>90</v>
      </c>
      <c r="G1008" s="9" t="s">
        <v>11</v>
      </c>
      <c r="H1008" s="11">
        <v>1997</v>
      </c>
      <c r="I1008" s="11" t="s">
        <v>5</v>
      </c>
      <c r="J1008" s="12" t="s">
        <v>23</v>
      </c>
      <c r="K1008" s="16" t="s">
        <v>6</v>
      </c>
      <c r="L1008" s="16" t="s">
        <v>7</v>
      </c>
      <c r="M1008" s="10">
        <v>0</v>
      </c>
      <c r="N1008" s="19">
        <v>380</v>
      </c>
      <c r="O1008" s="23">
        <v>2280</v>
      </c>
      <c r="P1008" s="17">
        <f t="shared" si="36"/>
        <v>456</v>
      </c>
      <c r="Q1008" s="18">
        <f t="shared" si="37"/>
        <v>2736</v>
      </c>
    </row>
    <row r="1009" spans="2:17" s="1" customFormat="1" ht="15.75" customHeight="1">
      <c r="B1009" s="14" t="s">
        <v>14</v>
      </c>
      <c r="C1009" s="34"/>
      <c r="D1009" s="26"/>
      <c r="E1009" s="40" t="s">
        <v>254</v>
      </c>
      <c r="F1009" s="34" t="s">
        <v>90</v>
      </c>
      <c r="G1009" s="9" t="s">
        <v>11</v>
      </c>
      <c r="H1009" s="11">
        <v>1997</v>
      </c>
      <c r="I1009" s="11" t="s">
        <v>5</v>
      </c>
      <c r="J1009" s="12" t="s">
        <v>100</v>
      </c>
      <c r="K1009" s="16" t="s">
        <v>6</v>
      </c>
      <c r="L1009" s="16" t="s">
        <v>7</v>
      </c>
      <c r="M1009" s="10">
        <v>0</v>
      </c>
      <c r="N1009" s="19">
        <v>380</v>
      </c>
      <c r="O1009" s="23"/>
      <c r="P1009" s="17">
        <f t="shared" si="36"/>
        <v>456</v>
      </c>
      <c r="Q1009" s="18">
        <f t="shared" si="37"/>
        <v>0</v>
      </c>
    </row>
    <row r="1010" spans="2:17" s="1" customFormat="1" ht="15.75" customHeight="1">
      <c r="B1010" s="14" t="s">
        <v>14</v>
      </c>
      <c r="C1010" s="34"/>
      <c r="D1010" s="26"/>
      <c r="E1010" s="21"/>
      <c r="F1010" s="34" t="s">
        <v>90</v>
      </c>
      <c r="G1010" s="9" t="s">
        <v>11</v>
      </c>
      <c r="H1010" s="11">
        <v>1997</v>
      </c>
      <c r="I1010" s="11" t="s">
        <v>5</v>
      </c>
      <c r="J1010" s="12" t="s">
        <v>100</v>
      </c>
      <c r="K1010" s="16" t="s">
        <v>6</v>
      </c>
      <c r="L1010" s="16" t="s">
        <v>7</v>
      </c>
      <c r="M1010" s="10">
        <v>0</v>
      </c>
      <c r="N1010" s="19">
        <v>385</v>
      </c>
      <c r="O1010" s="23"/>
      <c r="P1010" s="17">
        <f t="shared" si="36"/>
        <v>462</v>
      </c>
      <c r="Q1010" s="18">
        <f t="shared" si="37"/>
        <v>0</v>
      </c>
    </row>
    <row r="1011" spans="2:17" s="1" customFormat="1" ht="15.75" customHeight="1">
      <c r="B1011" s="14" t="s">
        <v>14</v>
      </c>
      <c r="C1011" s="34"/>
      <c r="D1011" s="25"/>
      <c r="E1011" s="40"/>
      <c r="F1011" s="34" t="s">
        <v>90</v>
      </c>
      <c r="G1011" s="9" t="s">
        <v>11</v>
      </c>
      <c r="H1011" s="11">
        <v>1997</v>
      </c>
      <c r="I1011" s="11" t="s">
        <v>5</v>
      </c>
      <c r="J1011" s="12" t="s">
        <v>33</v>
      </c>
      <c r="K1011" s="16" t="s">
        <v>6</v>
      </c>
      <c r="L1011" s="16" t="s">
        <v>7</v>
      </c>
      <c r="M1011" s="10">
        <v>0</v>
      </c>
      <c r="N1011" s="19">
        <v>365</v>
      </c>
      <c r="O1011" s="23">
        <v>4380</v>
      </c>
      <c r="P1011" s="17">
        <f t="shared" si="36"/>
        <v>438</v>
      </c>
      <c r="Q1011" s="18">
        <f t="shared" si="37"/>
        <v>5256</v>
      </c>
    </row>
    <row r="1012" spans="2:17" s="1" customFormat="1" ht="15.75" customHeight="1">
      <c r="B1012" s="14" t="s">
        <v>14</v>
      </c>
      <c r="C1012" s="34"/>
      <c r="D1012" s="26"/>
      <c r="E1012" s="40"/>
      <c r="F1012" s="34" t="s">
        <v>90</v>
      </c>
      <c r="G1012" s="9" t="s">
        <v>11</v>
      </c>
      <c r="H1012" s="11">
        <v>1997</v>
      </c>
      <c r="I1012" s="11" t="s">
        <v>5</v>
      </c>
      <c r="J1012" s="12" t="s">
        <v>100</v>
      </c>
      <c r="K1012" s="16" t="s">
        <v>25</v>
      </c>
      <c r="L1012" s="16" t="s">
        <v>7</v>
      </c>
      <c r="M1012" s="10">
        <v>0</v>
      </c>
      <c r="N1012" s="19">
        <v>360</v>
      </c>
      <c r="O1012" s="23"/>
      <c r="P1012" s="17">
        <f t="shared" si="36"/>
        <v>432</v>
      </c>
      <c r="Q1012" s="18">
        <f t="shared" si="37"/>
        <v>0</v>
      </c>
    </row>
    <row r="1013" spans="2:17" s="1" customFormat="1" ht="15.75" customHeight="1">
      <c r="B1013" s="14" t="s">
        <v>14</v>
      </c>
      <c r="C1013" s="34"/>
      <c r="D1013" s="26"/>
      <c r="E1013" s="21"/>
      <c r="F1013" s="34" t="s">
        <v>90</v>
      </c>
      <c r="G1013" s="9" t="s">
        <v>11</v>
      </c>
      <c r="H1013" s="11">
        <v>1997</v>
      </c>
      <c r="I1013" s="11" t="s">
        <v>5</v>
      </c>
      <c r="J1013" s="12" t="s">
        <v>33</v>
      </c>
      <c r="K1013" s="16" t="s">
        <v>6</v>
      </c>
      <c r="L1013" s="16" t="s">
        <v>7</v>
      </c>
      <c r="M1013" s="10">
        <v>0</v>
      </c>
      <c r="N1013" s="19">
        <v>380</v>
      </c>
      <c r="O1013" s="23">
        <v>4560</v>
      </c>
      <c r="P1013" s="17">
        <f t="shared" si="36"/>
        <v>456</v>
      </c>
      <c r="Q1013" s="18">
        <f t="shared" si="37"/>
        <v>5472</v>
      </c>
    </row>
    <row r="1014" spans="2:17" s="1" customFormat="1" ht="15.75" customHeight="1">
      <c r="B1014" s="14" t="s">
        <v>14</v>
      </c>
      <c r="C1014" s="34"/>
      <c r="D1014" s="26"/>
      <c r="E1014" s="21"/>
      <c r="F1014" s="34" t="s">
        <v>90</v>
      </c>
      <c r="G1014" s="9" t="s">
        <v>11</v>
      </c>
      <c r="H1014" s="11">
        <v>1998</v>
      </c>
      <c r="I1014" s="11" t="s">
        <v>5</v>
      </c>
      <c r="J1014" s="12" t="s">
        <v>23</v>
      </c>
      <c r="K1014" s="16" t="s">
        <v>6</v>
      </c>
      <c r="L1014" s="16" t="s">
        <v>7</v>
      </c>
      <c r="M1014" s="10">
        <v>0</v>
      </c>
      <c r="N1014" s="19">
        <v>440</v>
      </c>
      <c r="O1014" s="23">
        <v>2640</v>
      </c>
      <c r="P1014" s="17">
        <f t="shared" si="36"/>
        <v>528</v>
      </c>
      <c r="Q1014" s="18">
        <f t="shared" si="37"/>
        <v>3168</v>
      </c>
    </row>
    <row r="1015" spans="2:17" s="1" customFormat="1" ht="15.75" customHeight="1">
      <c r="B1015" s="14" t="s">
        <v>14</v>
      </c>
      <c r="C1015" s="34"/>
      <c r="D1015" s="26"/>
      <c r="E1015" s="40" t="s">
        <v>254</v>
      </c>
      <c r="F1015" s="34" t="s">
        <v>90</v>
      </c>
      <c r="G1015" s="9" t="s">
        <v>11</v>
      </c>
      <c r="H1015" s="11">
        <v>1998</v>
      </c>
      <c r="I1015" s="11" t="s">
        <v>5</v>
      </c>
      <c r="J1015" s="12" t="s">
        <v>100</v>
      </c>
      <c r="K1015" s="16" t="s">
        <v>6</v>
      </c>
      <c r="L1015" s="16" t="s">
        <v>7</v>
      </c>
      <c r="M1015" s="10">
        <v>0</v>
      </c>
      <c r="N1015" s="19">
        <v>460</v>
      </c>
      <c r="O1015" s="23"/>
      <c r="P1015" s="17">
        <f t="shared" si="36"/>
        <v>552</v>
      </c>
      <c r="Q1015" s="18">
        <f t="shared" si="37"/>
        <v>0</v>
      </c>
    </row>
    <row r="1016" spans="2:17" s="1" customFormat="1" ht="15.75" customHeight="1">
      <c r="B1016" s="14" t="s">
        <v>14</v>
      </c>
      <c r="C1016" s="34"/>
      <c r="D1016" s="26"/>
      <c r="E1016" s="21"/>
      <c r="F1016" s="34" t="s">
        <v>90</v>
      </c>
      <c r="G1016" s="9" t="s">
        <v>11</v>
      </c>
      <c r="H1016" s="11">
        <v>1998</v>
      </c>
      <c r="I1016" s="11" t="s">
        <v>5</v>
      </c>
      <c r="J1016" s="12" t="s">
        <v>100</v>
      </c>
      <c r="K1016" s="16" t="s">
        <v>6</v>
      </c>
      <c r="L1016" s="16" t="s">
        <v>7</v>
      </c>
      <c r="M1016" s="10">
        <v>0</v>
      </c>
      <c r="N1016" s="19">
        <v>375</v>
      </c>
      <c r="O1016" s="23"/>
      <c r="P1016" s="17">
        <f t="shared" si="36"/>
        <v>450</v>
      </c>
      <c r="Q1016" s="18">
        <f t="shared" si="37"/>
        <v>0</v>
      </c>
    </row>
    <row r="1017" spans="2:17" s="1" customFormat="1" ht="15.75" customHeight="1">
      <c r="B1017" s="14" t="s">
        <v>14</v>
      </c>
      <c r="C1017" s="34"/>
      <c r="D1017" s="25"/>
      <c r="E1017" s="40"/>
      <c r="F1017" s="34" t="s">
        <v>90</v>
      </c>
      <c r="G1017" s="9" t="s">
        <v>11</v>
      </c>
      <c r="H1017" s="11">
        <v>1998</v>
      </c>
      <c r="I1017" s="11" t="s">
        <v>5</v>
      </c>
      <c r="J1017" s="12" t="s">
        <v>100</v>
      </c>
      <c r="K1017" s="16" t="s">
        <v>6</v>
      </c>
      <c r="L1017" s="16" t="s">
        <v>7</v>
      </c>
      <c r="M1017" s="10">
        <v>0</v>
      </c>
      <c r="N1017" s="19">
        <v>430</v>
      </c>
      <c r="O1017" s="23"/>
      <c r="P1017" s="17">
        <f t="shared" si="36"/>
        <v>516</v>
      </c>
      <c r="Q1017" s="18">
        <f t="shared" si="37"/>
        <v>0</v>
      </c>
    </row>
    <row r="1018" spans="2:17" s="1" customFormat="1" ht="15.75" customHeight="1">
      <c r="B1018" s="14" t="s">
        <v>14</v>
      </c>
      <c r="C1018" s="34"/>
      <c r="D1018" s="25"/>
      <c r="E1018" s="40"/>
      <c r="F1018" s="34" t="s">
        <v>90</v>
      </c>
      <c r="G1018" s="9" t="s">
        <v>11</v>
      </c>
      <c r="H1018" s="11">
        <v>1998</v>
      </c>
      <c r="I1018" s="11" t="s">
        <v>5</v>
      </c>
      <c r="J1018" s="12" t="s">
        <v>23</v>
      </c>
      <c r="K1018" s="16" t="s">
        <v>6</v>
      </c>
      <c r="L1018" s="16" t="s">
        <v>7</v>
      </c>
      <c r="M1018" s="10">
        <v>0</v>
      </c>
      <c r="N1018" s="19">
        <v>460</v>
      </c>
      <c r="O1018" s="23">
        <v>2760</v>
      </c>
      <c r="P1018" s="17">
        <f t="shared" si="36"/>
        <v>552</v>
      </c>
      <c r="Q1018" s="18">
        <f t="shared" si="37"/>
        <v>3312</v>
      </c>
    </row>
    <row r="1019" spans="2:17" s="1" customFormat="1" ht="15.75" customHeight="1">
      <c r="B1019" s="14" t="s">
        <v>14</v>
      </c>
      <c r="C1019" s="34"/>
      <c r="D1019" s="26"/>
      <c r="E1019" s="21"/>
      <c r="F1019" s="34" t="s">
        <v>90</v>
      </c>
      <c r="G1019" s="9" t="s">
        <v>11</v>
      </c>
      <c r="H1019" s="11">
        <v>1998</v>
      </c>
      <c r="I1019" s="11" t="s">
        <v>5</v>
      </c>
      <c r="J1019" s="12" t="s">
        <v>100</v>
      </c>
      <c r="K1019" s="16" t="s">
        <v>25</v>
      </c>
      <c r="L1019" s="16" t="s">
        <v>7</v>
      </c>
      <c r="M1019" s="10">
        <v>0</v>
      </c>
      <c r="N1019" s="19">
        <v>370</v>
      </c>
      <c r="O1019" s="23"/>
      <c r="P1019" s="17">
        <f t="shared" si="36"/>
        <v>444</v>
      </c>
      <c r="Q1019" s="18">
        <f t="shared" si="37"/>
        <v>0</v>
      </c>
    </row>
    <row r="1020" spans="2:17" s="1" customFormat="1" ht="15.75" customHeight="1">
      <c r="B1020" s="14" t="s">
        <v>14</v>
      </c>
      <c r="C1020" s="34"/>
      <c r="D1020" s="26"/>
      <c r="E1020" s="21"/>
      <c r="F1020" s="34" t="s">
        <v>90</v>
      </c>
      <c r="G1020" s="9" t="s">
        <v>11</v>
      </c>
      <c r="H1020" s="11">
        <v>1998</v>
      </c>
      <c r="I1020" s="11" t="s">
        <v>5</v>
      </c>
      <c r="J1020" s="12" t="s">
        <v>23</v>
      </c>
      <c r="K1020" s="16" t="s">
        <v>6</v>
      </c>
      <c r="L1020" s="16" t="s">
        <v>7</v>
      </c>
      <c r="M1020" s="10">
        <v>0</v>
      </c>
      <c r="N1020" s="19">
        <v>480</v>
      </c>
      <c r="O1020" s="23">
        <v>2880</v>
      </c>
      <c r="P1020" s="17">
        <f t="shared" si="36"/>
        <v>576</v>
      </c>
      <c r="Q1020" s="18">
        <f t="shared" si="37"/>
        <v>3456</v>
      </c>
    </row>
    <row r="1021" spans="2:17" s="1" customFormat="1" ht="15.75" customHeight="1">
      <c r="B1021" s="14" t="s">
        <v>14</v>
      </c>
      <c r="C1021" s="34"/>
      <c r="D1021" s="26"/>
      <c r="E1021" s="21"/>
      <c r="F1021" s="34" t="s">
        <v>90</v>
      </c>
      <c r="G1021" s="9" t="s">
        <v>11</v>
      </c>
      <c r="H1021" s="11">
        <v>1998</v>
      </c>
      <c r="I1021" s="11" t="s">
        <v>5</v>
      </c>
      <c r="J1021" s="12" t="s">
        <v>23</v>
      </c>
      <c r="K1021" s="16" t="s">
        <v>6</v>
      </c>
      <c r="L1021" s="16" t="s">
        <v>7</v>
      </c>
      <c r="M1021" s="10">
        <v>0</v>
      </c>
      <c r="N1021" s="19">
        <v>430</v>
      </c>
      <c r="O1021" s="23">
        <v>2580</v>
      </c>
      <c r="P1021" s="17">
        <f t="shared" si="36"/>
        <v>516</v>
      </c>
      <c r="Q1021" s="18">
        <f t="shared" si="37"/>
        <v>3096</v>
      </c>
    </row>
    <row r="1022" spans="2:17" s="1" customFormat="1" ht="15.75" customHeight="1">
      <c r="B1022" s="14" t="s">
        <v>14</v>
      </c>
      <c r="C1022" s="34"/>
      <c r="D1022" s="28"/>
      <c r="E1022" s="24"/>
      <c r="F1022" s="34" t="s">
        <v>90</v>
      </c>
      <c r="G1022" s="9" t="s">
        <v>11</v>
      </c>
      <c r="H1022" s="11">
        <v>1999</v>
      </c>
      <c r="I1022" s="11" t="s">
        <v>5</v>
      </c>
      <c r="J1022" s="12" t="s">
        <v>100</v>
      </c>
      <c r="K1022" s="16" t="s">
        <v>105</v>
      </c>
      <c r="L1022" s="16" t="s">
        <v>7</v>
      </c>
      <c r="M1022" s="10">
        <v>0</v>
      </c>
      <c r="N1022" s="19">
        <v>310</v>
      </c>
      <c r="O1022" s="23"/>
      <c r="P1022" s="17">
        <f t="shared" si="36"/>
        <v>372</v>
      </c>
      <c r="Q1022" s="18">
        <f t="shared" si="37"/>
        <v>0</v>
      </c>
    </row>
    <row r="1023" spans="2:17" s="1" customFormat="1" ht="15.75" customHeight="1">
      <c r="B1023" s="14" t="s">
        <v>14</v>
      </c>
      <c r="C1023" s="34"/>
      <c r="D1023" s="25"/>
      <c r="E1023" s="20"/>
      <c r="F1023" s="34" t="s">
        <v>90</v>
      </c>
      <c r="G1023" s="9" t="s">
        <v>11</v>
      </c>
      <c r="H1023" s="11">
        <v>1999</v>
      </c>
      <c r="I1023" s="11" t="s">
        <v>5</v>
      </c>
      <c r="J1023" s="12" t="s">
        <v>100</v>
      </c>
      <c r="K1023" s="16" t="s">
        <v>165</v>
      </c>
      <c r="L1023" s="16" t="s">
        <v>7</v>
      </c>
      <c r="M1023" s="10">
        <v>0</v>
      </c>
      <c r="N1023" s="19">
        <v>300</v>
      </c>
      <c r="O1023" s="23"/>
      <c r="P1023" s="17">
        <f t="shared" si="36"/>
        <v>360</v>
      </c>
      <c r="Q1023" s="18">
        <f t="shared" si="37"/>
        <v>0</v>
      </c>
    </row>
    <row r="1024" spans="2:17" s="1" customFormat="1" ht="15.75" customHeight="1">
      <c r="B1024" s="14" t="s">
        <v>14</v>
      </c>
      <c r="C1024" s="34"/>
      <c r="D1024" s="26"/>
      <c r="E1024" s="40"/>
      <c r="F1024" s="34" t="s">
        <v>90</v>
      </c>
      <c r="G1024" s="9" t="s">
        <v>11</v>
      </c>
      <c r="H1024" s="11">
        <v>1999</v>
      </c>
      <c r="I1024" s="11" t="s">
        <v>5</v>
      </c>
      <c r="J1024" s="12" t="s">
        <v>100</v>
      </c>
      <c r="K1024" s="16" t="s">
        <v>6</v>
      </c>
      <c r="L1024" s="16" t="s">
        <v>7</v>
      </c>
      <c r="M1024" s="10">
        <v>0</v>
      </c>
      <c r="N1024" s="19">
        <v>410</v>
      </c>
      <c r="O1024" s="23"/>
      <c r="P1024" s="17">
        <f t="shared" si="36"/>
        <v>492</v>
      </c>
      <c r="Q1024" s="18">
        <f t="shared" si="37"/>
        <v>0</v>
      </c>
    </row>
    <row r="1025" spans="2:17" s="1" customFormat="1" ht="15.75" customHeight="1">
      <c r="B1025" s="14" t="s">
        <v>14</v>
      </c>
      <c r="C1025" s="34"/>
      <c r="D1025" s="26"/>
      <c r="E1025" s="21"/>
      <c r="F1025" s="34" t="s">
        <v>90</v>
      </c>
      <c r="G1025" s="9" t="s">
        <v>11</v>
      </c>
      <c r="H1025" s="11">
        <v>1999</v>
      </c>
      <c r="I1025" s="11" t="s">
        <v>5</v>
      </c>
      <c r="J1025" s="12" t="s">
        <v>100</v>
      </c>
      <c r="K1025" s="16" t="s">
        <v>6</v>
      </c>
      <c r="L1025" s="16" t="s">
        <v>7</v>
      </c>
      <c r="M1025" s="10">
        <v>0</v>
      </c>
      <c r="N1025" s="19">
        <v>355</v>
      </c>
      <c r="O1025" s="23"/>
      <c r="P1025" s="17">
        <f t="shared" si="36"/>
        <v>426</v>
      </c>
      <c r="Q1025" s="18">
        <f t="shared" si="37"/>
        <v>0</v>
      </c>
    </row>
    <row r="1026" spans="2:17" s="1" customFormat="1" ht="15.75" customHeight="1">
      <c r="B1026" s="14" t="s">
        <v>14</v>
      </c>
      <c r="C1026" s="34"/>
      <c r="D1026" s="28"/>
      <c r="E1026" s="24"/>
      <c r="F1026" s="34" t="s">
        <v>90</v>
      </c>
      <c r="G1026" s="9" t="s">
        <v>11</v>
      </c>
      <c r="H1026" s="11">
        <v>1999</v>
      </c>
      <c r="I1026" s="11" t="s">
        <v>5</v>
      </c>
      <c r="J1026" s="12" t="s">
        <v>100</v>
      </c>
      <c r="K1026" s="16" t="s">
        <v>6</v>
      </c>
      <c r="L1026" s="16" t="s">
        <v>7</v>
      </c>
      <c r="M1026" s="10">
        <v>0</v>
      </c>
      <c r="N1026" s="19">
        <v>395</v>
      </c>
      <c r="O1026" s="23"/>
      <c r="P1026" s="17">
        <f t="shared" si="36"/>
        <v>474</v>
      </c>
      <c r="Q1026" s="18">
        <f t="shared" si="37"/>
        <v>0</v>
      </c>
    </row>
    <row r="1027" spans="2:17" s="1" customFormat="1" ht="15.75" customHeight="1">
      <c r="B1027" s="14" t="s">
        <v>14</v>
      </c>
      <c r="C1027" s="34"/>
      <c r="D1027" s="25"/>
      <c r="E1027" s="20"/>
      <c r="F1027" s="34" t="s">
        <v>90</v>
      </c>
      <c r="G1027" s="9" t="s">
        <v>11</v>
      </c>
      <c r="H1027" s="11">
        <v>2000</v>
      </c>
      <c r="I1027" s="11" t="s">
        <v>5</v>
      </c>
      <c r="J1027" s="12" t="s">
        <v>100</v>
      </c>
      <c r="K1027" s="16" t="s">
        <v>6</v>
      </c>
      <c r="L1027" s="16" t="s">
        <v>7</v>
      </c>
      <c r="M1027" s="10">
        <v>0</v>
      </c>
      <c r="N1027" s="19">
        <v>1400</v>
      </c>
      <c r="O1027" s="23"/>
      <c r="P1027" s="17">
        <f t="shared" si="36"/>
        <v>1680</v>
      </c>
      <c r="Q1027" s="18">
        <f t="shared" si="37"/>
        <v>0</v>
      </c>
    </row>
    <row r="1028" spans="2:17" s="1" customFormat="1" ht="15.75" customHeight="1">
      <c r="B1028" s="14" t="s">
        <v>14</v>
      </c>
      <c r="C1028" s="34"/>
      <c r="D1028" s="25"/>
      <c r="E1028" s="40"/>
      <c r="F1028" s="34" t="s">
        <v>90</v>
      </c>
      <c r="G1028" s="9" t="s">
        <v>11</v>
      </c>
      <c r="H1028" s="11">
        <v>2000</v>
      </c>
      <c r="I1028" s="11" t="s">
        <v>5</v>
      </c>
      <c r="J1028" s="12" t="s">
        <v>100</v>
      </c>
      <c r="K1028" s="16" t="s">
        <v>6</v>
      </c>
      <c r="L1028" s="16" t="s">
        <v>7</v>
      </c>
      <c r="M1028" s="10">
        <v>0</v>
      </c>
      <c r="N1028" s="19">
        <v>1450</v>
      </c>
      <c r="O1028" s="23"/>
      <c r="P1028" s="17">
        <f t="shared" si="36"/>
        <v>1740</v>
      </c>
      <c r="Q1028" s="18">
        <f t="shared" si="37"/>
        <v>0</v>
      </c>
    </row>
    <row r="1029" spans="2:17" s="1" customFormat="1" ht="15.75" customHeight="1">
      <c r="B1029" s="14" t="s">
        <v>14</v>
      </c>
      <c r="C1029" s="34"/>
      <c r="D1029" s="26"/>
      <c r="E1029" s="21"/>
      <c r="F1029" s="34" t="s">
        <v>90</v>
      </c>
      <c r="G1029" s="9" t="s">
        <v>11</v>
      </c>
      <c r="H1029" s="11">
        <v>2001</v>
      </c>
      <c r="I1029" s="11" t="s">
        <v>5</v>
      </c>
      <c r="J1029" s="12" t="s">
        <v>100</v>
      </c>
      <c r="K1029" s="16" t="s">
        <v>6</v>
      </c>
      <c r="L1029" s="16" t="s">
        <v>7</v>
      </c>
      <c r="M1029" s="10">
        <v>0</v>
      </c>
      <c r="N1029" s="19">
        <v>360</v>
      </c>
      <c r="O1029" s="23"/>
      <c r="P1029" s="17">
        <f t="shared" si="36"/>
        <v>432</v>
      </c>
      <c r="Q1029" s="18">
        <f t="shared" si="37"/>
        <v>0</v>
      </c>
    </row>
    <row r="1030" spans="2:17" s="1" customFormat="1" ht="15.75" customHeight="1">
      <c r="B1030" s="14" t="s">
        <v>14</v>
      </c>
      <c r="C1030" s="34"/>
      <c r="D1030" s="28"/>
      <c r="E1030" s="24"/>
      <c r="F1030" s="34" t="s">
        <v>90</v>
      </c>
      <c r="G1030" s="9" t="s">
        <v>11</v>
      </c>
      <c r="H1030" s="11">
        <v>2001</v>
      </c>
      <c r="I1030" s="11" t="s">
        <v>12</v>
      </c>
      <c r="J1030" s="12" t="s">
        <v>100</v>
      </c>
      <c r="K1030" s="16" t="s">
        <v>6</v>
      </c>
      <c r="L1030" s="16" t="s">
        <v>7</v>
      </c>
      <c r="M1030" s="10">
        <v>0</v>
      </c>
      <c r="N1030" s="19">
        <v>750</v>
      </c>
      <c r="O1030" s="23"/>
      <c r="P1030" s="17">
        <f t="shared" ref="P1030:P1093" si="38">N1030*1.2</f>
        <v>900</v>
      </c>
      <c r="Q1030" s="18">
        <f t="shared" ref="Q1030:Q1093" si="39">O1030*1.2</f>
        <v>0</v>
      </c>
    </row>
    <row r="1031" spans="2:17" s="1" customFormat="1" ht="15.75" customHeight="1">
      <c r="B1031" s="14" t="s">
        <v>14</v>
      </c>
      <c r="C1031" s="34"/>
      <c r="D1031" s="28"/>
      <c r="E1031" s="24"/>
      <c r="F1031" s="34" t="s">
        <v>90</v>
      </c>
      <c r="G1031" s="9" t="s">
        <v>11</v>
      </c>
      <c r="H1031" s="11">
        <v>2001</v>
      </c>
      <c r="I1031" s="11" t="s">
        <v>5</v>
      </c>
      <c r="J1031" s="12" t="s">
        <v>100</v>
      </c>
      <c r="K1031" s="16" t="s">
        <v>6</v>
      </c>
      <c r="L1031" s="16" t="s">
        <v>7</v>
      </c>
      <c r="M1031" s="10">
        <v>0</v>
      </c>
      <c r="N1031" s="19">
        <v>360</v>
      </c>
      <c r="O1031" s="23"/>
      <c r="P1031" s="17">
        <f t="shared" si="38"/>
        <v>432</v>
      </c>
      <c r="Q1031" s="18">
        <f t="shared" si="39"/>
        <v>0</v>
      </c>
    </row>
    <row r="1032" spans="2:17" s="1" customFormat="1" ht="15.75" customHeight="1">
      <c r="B1032" s="14" t="s">
        <v>14</v>
      </c>
      <c r="C1032" s="34"/>
      <c r="D1032" s="26"/>
      <c r="E1032" s="21"/>
      <c r="F1032" s="34" t="s">
        <v>90</v>
      </c>
      <c r="G1032" s="9" t="s">
        <v>11</v>
      </c>
      <c r="H1032" s="11">
        <v>2001</v>
      </c>
      <c r="I1032" s="11" t="s">
        <v>5</v>
      </c>
      <c r="J1032" s="12" t="s">
        <v>100</v>
      </c>
      <c r="K1032" s="16" t="s">
        <v>6</v>
      </c>
      <c r="L1032" s="16" t="s">
        <v>7</v>
      </c>
      <c r="M1032" s="10">
        <v>0</v>
      </c>
      <c r="N1032" s="19">
        <v>390</v>
      </c>
      <c r="O1032" s="23"/>
      <c r="P1032" s="17">
        <f t="shared" si="38"/>
        <v>468</v>
      </c>
      <c r="Q1032" s="18">
        <f t="shared" si="39"/>
        <v>0</v>
      </c>
    </row>
    <row r="1033" spans="2:17" s="1" customFormat="1" ht="15.75" customHeight="1">
      <c r="B1033" s="14" t="s">
        <v>14</v>
      </c>
      <c r="C1033" s="34"/>
      <c r="D1033" s="26"/>
      <c r="E1033" s="21"/>
      <c r="F1033" s="34" t="s">
        <v>90</v>
      </c>
      <c r="G1033" s="9" t="s">
        <v>11</v>
      </c>
      <c r="H1033" s="11">
        <v>2001</v>
      </c>
      <c r="I1033" s="11" t="s">
        <v>5</v>
      </c>
      <c r="J1033" s="12" t="s">
        <v>100</v>
      </c>
      <c r="K1033" s="16" t="s">
        <v>105</v>
      </c>
      <c r="L1033" s="16" t="s">
        <v>7</v>
      </c>
      <c r="M1033" s="10">
        <v>0</v>
      </c>
      <c r="N1033" s="19">
        <v>320</v>
      </c>
      <c r="O1033" s="23"/>
      <c r="P1033" s="17">
        <f t="shared" si="38"/>
        <v>384</v>
      </c>
      <c r="Q1033" s="18">
        <f t="shared" si="39"/>
        <v>0</v>
      </c>
    </row>
    <row r="1034" spans="2:17" s="1" customFormat="1" ht="15.75" customHeight="1">
      <c r="B1034" s="14" t="s">
        <v>14</v>
      </c>
      <c r="C1034" s="34"/>
      <c r="D1034" s="26"/>
      <c r="E1034" s="21"/>
      <c r="F1034" s="34" t="s">
        <v>90</v>
      </c>
      <c r="G1034" s="9" t="s">
        <v>11</v>
      </c>
      <c r="H1034" s="11">
        <v>2001</v>
      </c>
      <c r="I1034" s="11" t="s">
        <v>5</v>
      </c>
      <c r="J1034" s="12" t="s">
        <v>100</v>
      </c>
      <c r="K1034" s="16" t="s">
        <v>8</v>
      </c>
      <c r="L1034" s="16" t="s">
        <v>7</v>
      </c>
      <c r="M1034" s="10">
        <v>0</v>
      </c>
      <c r="N1034" s="19">
        <v>300</v>
      </c>
      <c r="O1034" s="23"/>
      <c r="P1034" s="17">
        <f t="shared" si="38"/>
        <v>360</v>
      </c>
      <c r="Q1034" s="18">
        <f t="shared" si="39"/>
        <v>0</v>
      </c>
    </row>
    <row r="1035" spans="2:17" s="1" customFormat="1" ht="15.75" customHeight="1">
      <c r="B1035" s="14" t="s">
        <v>14</v>
      </c>
      <c r="C1035" s="34"/>
      <c r="D1035" s="26"/>
      <c r="E1035" s="24"/>
      <c r="F1035" s="34" t="s">
        <v>90</v>
      </c>
      <c r="G1035" s="9" t="s">
        <v>11</v>
      </c>
      <c r="H1035" s="11">
        <v>2002</v>
      </c>
      <c r="I1035" s="11" t="s">
        <v>5</v>
      </c>
      <c r="J1035" s="12" t="s">
        <v>100</v>
      </c>
      <c r="K1035" s="16" t="s">
        <v>6</v>
      </c>
      <c r="L1035" s="16" t="s">
        <v>7</v>
      </c>
      <c r="M1035" s="10">
        <v>0</v>
      </c>
      <c r="N1035" s="19">
        <v>380</v>
      </c>
      <c r="O1035" s="23"/>
      <c r="P1035" s="17">
        <f t="shared" si="38"/>
        <v>456</v>
      </c>
      <c r="Q1035" s="18">
        <f t="shared" si="39"/>
        <v>0</v>
      </c>
    </row>
    <row r="1036" spans="2:17" s="1" customFormat="1" ht="15.75" customHeight="1">
      <c r="B1036" s="14" t="s">
        <v>14</v>
      </c>
      <c r="C1036" s="34"/>
      <c r="D1036" s="28"/>
      <c r="E1036" s="24"/>
      <c r="F1036" s="34" t="s">
        <v>90</v>
      </c>
      <c r="G1036" s="9" t="s">
        <v>11</v>
      </c>
      <c r="H1036" s="11">
        <v>2002</v>
      </c>
      <c r="I1036" s="11" t="s">
        <v>5</v>
      </c>
      <c r="J1036" s="12" t="s">
        <v>100</v>
      </c>
      <c r="K1036" s="16" t="s">
        <v>25</v>
      </c>
      <c r="L1036" s="16" t="s">
        <v>7</v>
      </c>
      <c r="M1036" s="10">
        <v>0</v>
      </c>
      <c r="N1036" s="19">
        <v>360</v>
      </c>
      <c r="O1036" s="23"/>
      <c r="P1036" s="17">
        <f t="shared" si="38"/>
        <v>432</v>
      </c>
      <c r="Q1036" s="18">
        <f t="shared" si="39"/>
        <v>0</v>
      </c>
    </row>
    <row r="1037" spans="2:17" s="1" customFormat="1" ht="15.75" customHeight="1">
      <c r="B1037" s="14" t="s">
        <v>14</v>
      </c>
      <c r="C1037" s="34"/>
      <c r="D1037" s="26"/>
      <c r="E1037" s="21"/>
      <c r="F1037" s="34" t="s">
        <v>90</v>
      </c>
      <c r="G1037" s="9" t="s">
        <v>11</v>
      </c>
      <c r="H1037" s="11">
        <v>2002</v>
      </c>
      <c r="I1037" s="11" t="s">
        <v>5</v>
      </c>
      <c r="J1037" s="12" t="s">
        <v>100</v>
      </c>
      <c r="K1037" s="16" t="s">
        <v>6</v>
      </c>
      <c r="L1037" s="16" t="s">
        <v>7</v>
      </c>
      <c r="M1037" s="10">
        <v>0</v>
      </c>
      <c r="N1037" s="19">
        <v>360</v>
      </c>
      <c r="O1037" s="23"/>
      <c r="P1037" s="17">
        <f t="shared" si="38"/>
        <v>432</v>
      </c>
      <c r="Q1037" s="18">
        <f t="shared" si="39"/>
        <v>0</v>
      </c>
    </row>
    <row r="1038" spans="2:17" s="1" customFormat="1" ht="15.75" customHeight="1">
      <c r="B1038" s="14" t="s">
        <v>14</v>
      </c>
      <c r="C1038" s="34"/>
      <c r="D1038" s="26"/>
      <c r="E1038" s="40"/>
      <c r="F1038" s="34" t="s">
        <v>90</v>
      </c>
      <c r="G1038" s="9" t="s">
        <v>11</v>
      </c>
      <c r="H1038" s="11">
        <v>2002</v>
      </c>
      <c r="I1038" s="11" t="s">
        <v>12</v>
      </c>
      <c r="J1038" s="12" t="s">
        <v>16</v>
      </c>
      <c r="K1038" s="16" t="s">
        <v>6</v>
      </c>
      <c r="L1038" s="16" t="s">
        <v>7</v>
      </c>
      <c r="M1038" s="10">
        <v>0</v>
      </c>
      <c r="N1038" s="19">
        <v>750</v>
      </c>
      <c r="O1038" s="23">
        <v>2250</v>
      </c>
      <c r="P1038" s="17">
        <f t="shared" si="38"/>
        <v>900</v>
      </c>
      <c r="Q1038" s="18">
        <f t="shared" si="39"/>
        <v>2700</v>
      </c>
    </row>
    <row r="1039" spans="2:17" s="1" customFormat="1" ht="15.75" customHeight="1">
      <c r="B1039" s="14" t="s">
        <v>14</v>
      </c>
      <c r="C1039" s="34"/>
      <c r="D1039" s="25"/>
      <c r="E1039" s="40"/>
      <c r="F1039" s="34" t="s">
        <v>90</v>
      </c>
      <c r="G1039" s="9" t="s">
        <v>11</v>
      </c>
      <c r="H1039" s="11">
        <v>2002</v>
      </c>
      <c r="I1039" s="11" t="s">
        <v>5</v>
      </c>
      <c r="J1039" s="12" t="s">
        <v>100</v>
      </c>
      <c r="K1039" s="16" t="s">
        <v>6</v>
      </c>
      <c r="L1039" s="16" t="s">
        <v>7</v>
      </c>
      <c r="M1039" s="10">
        <v>0</v>
      </c>
      <c r="N1039" s="19">
        <v>360</v>
      </c>
      <c r="O1039" s="23"/>
      <c r="P1039" s="17">
        <f t="shared" si="38"/>
        <v>432</v>
      </c>
      <c r="Q1039" s="18">
        <f t="shared" si="39"/>
        <v>0</v>
      </c>
    </row>
    <row r="1040" spans="2:17" s="1" customFormat="1" ht="15.75" customHeight="1">
      <c r="B1040" s="14" t="s">
        <v>14</v>
      </c>
      <c r="C1040" s="34"/>
      <c r="D1040" s="25"/>
      <c r="E1040" s="20"/>
      <c r="F1040" s="34" t="s">
        <v>90</v>
      </c>
      <c r="G1040" s="9" t="s">
        <v>11</v>
      </c>
      <c r="H1040" s="11">
        <v>2002</v>
      </c>
      <c r="I1040" s="13" t="s">
        <v>5</v>
      </c>
      <c r="J1040" s="12" t="s">
        <v>23</v>
      </c>
      <c r="K1040" s="16" t="s">
        <v>6</v>
      </c>
      <c r="L1040" s="16" t="s">
        <v>7</v>
      </c>
      <c r="M1040" s="10">
        <v>0</v>
      </c>
      <c r="N1040" s="19">
        <v>420</v>
      </c>
      <c r="O1040" s="23">
        <v>2520</v>
      </c>
      <c r="P1040" s="17">
        <f t="shared" si="38"/>
        <v>504</v>
      </c>
      <c r="Q1040" s="18">
        <f t="shared" si="39"/>
        <v>3024</v>
      </c>
    </row>
    <row r="1041" spans="2:17" s="1" customFormat="1" ht="15.75" customHeight="1">
      <c r="B1041" s="14" t="s">
        <v>14</v>
      </c>
      <c r="C1041" s="34"/>
      <c r="D1041" s="26"/>
      <c r="E1041" s="40"/>
      <c r="F1041" s="34" t="s">
        <v>90</v>
      </c>
      <c r="G1041" s="9" t="s">
        <v>11</v>
      </c>
      <c r="H1041" s="11">
        <v>2003</v>
      </c>
      <c r="I1041" s="11" t="s">
        <v>5</v>
      </c>
      <c r="J1041" s="12" t="s">
        <v>100</v>
      </c>
      <c r="K1041" s="16" t="s">
        <v>6</v>
      </c>
      <c r="L1041" s="16" t="s">
        <v>7</v>
      </c>
      <c r="M1041" s="10">
        <v>0</v>
      </c>
      <c r="N1041" s="19">
        <v>380</v>
      </c>
      <c r="O1041" s="23"/>
      <c r="P1041" s="17">
        <f t="shared" si="38"/>
        <v>456</v>
      </c>
      <c r="Q1041" s="18">
        <f t="shared" si="39"/>
        <v>0</v>
      </c>
    </row>
    <row r="1042" spans="2:17" s="1" customFormat="1" ht="15.75" customHeight="1">
      <c r="B1042" s="14" t="s">
        <v>14</v>
      </c>
      <c r="C1042" s="34"/>
      <c r="D1042" s="26"/>
      <c r="E1042" s="40"/>
      <c r="F1042" s="34" t="s">
        <v>90</v>
      </c>
      <c r="G1042" s="9" t="s">
        <v>11</v>
      </c>
      <c r="H1042" s="11">
        <v>2005</v>
      </c>
      <c r="I1042" s="11" t="s">
        <v>5</v>
      </c>
      <c r="J1042" s="12" t="s">
        <v>23</v>
      </c>
      <c r="K1042" s="16" t="s">
        <v>6</v>
      </c>
      <c r="L1042" s="16" t="s">
        <v>7</v>
      </c>
      <c r="M1042" s="10">
        <v>0</v>
      </c>
      <c r="N1042" s="19">
        <v>520</v>
      </c>
      <c r="O1042" s="23">
        <v>3120</v>
      </c>
      <c r="P1042" s="17">
        <f t="shared" si="38"/>
        <v>624</v>
      </c>
      <c r="Q1042" s="18">
        <f t="shared" si="39"/>
        <v>3744</v>
      </c>
    </row>
    <row r="1043" spans="2:17" s="1" customFormat="1" ht="15.75" customHeight="1">
      <c r="B1043" s="14" t="s">
        <v>14</v>
      </c>
      <c r="C1043" s="34"/>
      <c r="D1043" s="25"/>
      <c r="E1043" s="20"/>
      <c r="F1043" s="34" t="s">
        <v>90</v>
      </c>
      <c r="G1043" s="9" t="s">
        <v>11</v>
      </c>
      <c r="H1043" s="11">
        <v>2005</v>
      </c>
      <c r="I1043" s="13" t="s">
        <v>5</v>
      </c>
      <c r="J1043" s="12" t="s">
        <v>100</v>
      </c>
      <c r="K1043" s="16" t="s">
        <v>6</v>
      </c>
      <c r="L1043" s="16" t="s">
        <v>7</v>
      </c>
      <c r="M1043" s="10">
        <v>0</v>
      </c>
      <c r="N1043" s="19">
        <v>490</v>
      </c>
      <c r="O1043" s="23"/>
      <c r="P1043" s="17">
        <f t="shared" si="38"/>
        <v>588</v>
      </c>
      <c r="Q1043" s="18">
        <f t="shared" si="39"/>
        <v>0</v>
      </c>
    </row>
    <row r="1044" spans="2:17" s="1" customFormat="1" ht="15.75" customHeight="1">
      <c r="B1044" s="14" t="s">
        <v>14</v>
      </c>
      <c r="C1044" s="34"/>
      <c r="D1044" s="28"/>
      <c r="E1044" s="49"/>
      <c r="F1044" s="34" t="s">
        <v>90</v>
      </c>
      <c r="G1044" s="9" t="s">
        <v>11</v>
      </c>
      <c r="H1044" s="11">
        <v>2006</v>
      </c>
      <c r="I1044" s="11" t="s">
        <v>5</v>
      </c>
      <c r="J1044" s="12" t="s">
        <v>100</v>
      </c>
      <c r="K1044" s="16" t="s">
        <v>25</v>
      </c>
      <c r="L1044" s="16" t="s">
        <v>7</v>
      </c>
      <c r="M1044" s="10">
        <v>0</v>
      </c>
      <c r="N1044" s="19">
        <v>375</v>
      </c>
      <c r="O1044" s="23"/>
      <c r="P1044" s="17">
        <f t="shared" si="38"/>
        <v>450</v>
      </c>
      <c r="Q1044" s="18">
        <f t="shared" si="39"/>
        <v>0</v>
      </c>
    </row>
    <row r="1045" spans="2:17" s="1" customFormat="1" ht="15.75" customHeight="1">
      <c r="B1045" s="14" t="s">
        <v>14</v>
      </c>
      <c r="C1045" s="34"/>
      <c r="D1045" s="26"/>
      <c r="E1045" s="40"/>
      <c r="F1045" s="34" t="s">
        <v>90</v>
      </c>
      <c r="G1045" s="9" t="s">
        <v>11</v>
      </c>
      <c r="H1045" s="11">
        <v>2008</v>
      </c>
      <c r="I1045" s="11" t="s">
        <v>5</v>
      </c>
      <c r="J1045" s="12" t="s">
        <v>23</v>
      </c>
      <c r="K1045" s="16" t="s">
        <v>6</v>
      </c>
      <c r="L1045" s="16" t="s">
        <v>7</v>
      </c>
      <c r="M1045" s="10">
        <v>0</v>
      </c>
      <c r="N1045" s="19">
        <v>400</v>
      </c>
      <c r="O1045" s="23">
        <v>2400</v>
      </c>
      <c r="P1045" s="17">
        <f t="shared" si="38"/>
        <v>480</v>
      </c>
      <c r="Q1045" s="18">
        <f t="shared" si="39"/>
        <v>2880</v>
      </c>
    </row>
    <row r="1046" spans="2:17" s="1" customFormat="1" ht="15.75" customHeight="1">
      <c r="B1046" s="14" t="s">
        <v>14</v>
      </c>
      <c r="C1046" s="34"/>
      <c r="D1046" s="26"/>
      <c r="E1046" s="21"/>
      <c r="F1046" s="34" t="s">
        <v>90</v>
      </c>
      <c r="G1046" s="9" t="s">
        <v>11</v>
      </c>
      <c r="H1046" s="11">
        <v>2009</v>
      </c>
      <c r="I1046" s="11" t="s">
        <v>5</v>
      </c>
      <c r="J1046" s="12" t="s">
        <v>15</v>
      </c>
      <c r="K1046" s="16" t="s">
        <v>6</v>
      </c>
      <c r="L1046" s="16" t="s">
        <v>7</v>
      </c>
      <c r="M1046" s="10">
        <v>0</v>
      </c>
      <c r="N1046" s="19">
        <v>565</v>
      </c>
      <c r="O1046" s="23">
        <v>565</v>
      </c>
      <c r="P1046" s="17">
        <f t="shared" si="38"/>
        <v>678</v>
      </c>
      <c r="Q1046" s="18">
        <f t="shared" si="39"/>
        <v>678</v>
      </c>
    </row>
    <row r="1047" spans="2:17" s="1" customFormat="1" ht="15.75" customHeight="1">
      <c r="B1047" s="14" t="s">
        <v>14</v>
      </c>
      <c r="C1047" s="34"/>
      <c r="D1047" s="26"/>
      <c r="E1047" s="21"/>
      <c r="F1047" s="34" t="s">
        <v>90</v>
      </c>
      <c r="G1047" s="9" t="s">
        <v>11</v>
      </c>
      <c r="H1047" s="11">
        <v>2009</v>
      </c>
      <c r="I1047" s="11" t="s">
        <v>5</v>
      </c>
      <c r="J1047" s="12" t="s">
        <v>100</v>
      </c>
      <c r="K1047" s="16" t="s">
        <v>6</v>
      </c>
      <c r="L1047" s="16" t="s">
        <v>7</v>
      </c>
      <c r="M1047" s="10">
        <v>0</v>
      </c>
      <c r="N1047" s="19">
        <v>560</v>
      </c>
      <c r="O1047" s="23"/>
      <c r="P1047" s="17">
        <f t="shared" si="38"/>
        <v>672</v>
      </c>
      <c r="Q1047" s="18">
        <f t="shared" si="39"/>
        <v>0</v>
      </c>
    </row>
    <row r="1048" spans="2:17" s="1" customFormat="1" ht="15.75" customHeight="1">
      <c r="B1048" s="14" t="s">
        <v>14</v>
      </c>
      <c r="C1048" s="34"/>
      <c r="D1048" s="26"/>
      <c r="E1048" s="40" t="s">
        <v>254</v>
      </c>
      <c r="F1048" s="34" t="s">
        <v>90</v>
      </c>
      <c r="G1048" s="9" t="s">
        <v>11</v>
      </c>
      <c r="H1048" s="11">
        <v>2011</v>
      </c>
      <c r="I1048" s="11" t="s">
        <v>5</v>
      </c>
      <c r="J1048" s="12" t="s">
        <v>15</v>
      </c>
      <c r="K1048" s="16" t="s">
        <v>6</v>
      </c>
      <c r="L1048" s="16" t="s">
        <v>7</v>
      </c>
      <c r="M1048" s="10">
        <v>3</v>
      </c>
      <c r="N1048" s="19">
        <v>400</v>
      </c>
      <c r="O1048" s="23">
        <v>400</v>
      </c>
      <c r="P1048" s="17">
        <f t="shared" si="38"/>
        <v>480</v>
      </c>
      <c r="Q1048" s="18">
        <f t="shared" si="39"/>
        <v>480</v>
      </c>
    </row>
    <row r="1049" spans="2:17" s="1" customFormat="1" ht="15.75" customHeight="1">
      <c r="B1049" s="14" t="s">
        <v>14</v>
      </c>
      <c r="C1049" s="34"/>
      <c r="D1049" s="26"/>
      <c r="E1049" s="21"/>
      <c r="F1049" s="34" t="s">
        <v>90</v>
      </c>
      <c r="G1049" s="9" t="s">
        <v>11</v>
      </c>
      <c r="H1049" s="11">
        <v>2011</v>
      </c>
      <c r="I1049" s="11" t="s">
        <v>5</v>
      </c>
      <c r="J1049" s="12" t="s">
        <v>100</v>
      </c>
      <c r="K1049" s="16" t="s">
        <v>6</v>
      </c>
      <c r="L1049" s="16" t="s">
        <v>7</v>
      </c>
      <c r="M1049" s="10">
        <v>0</v>
      </c>
      <c r="N1049" s="19">
        <v>380</v>
      </c>
      <c r="O1049" s="23"/>
      <c r="P1049" s="17">
        <f t="shared" si="38"/>
        <v>456</v>
      </c>
      <c r="Q1049" s="18">
        <f t="shared" si="39"/>
        <v>0</v>
      </c>
    </row>
    <row r="1050" spans="2:17" s="1" customFormat="1" ht="15.75" customHeight="1">
      <c r="B1050" s="14" t="s">
        <v>14</v>
      </c>
      <c r="C1050" s="34"/>
      <c r="D1050" s="26"/>
      <c r="E1050" s="21"/>
      <c r="F1050" s="34" t="s">
        <v>90</v>
      </c>
      <c r="G1050" s="9" t="s">
        <v>11</v>
      </c>
      <c r="H1050" s="11">
        <v>2011</v>
      </c>
      <c r="I1050" s="11" t="s">
        <v>5</v>
      </c>
      <c r="J1050" s="12" t="s">
        <v>15</v>
      </c>
      <c r="K1050" s="16" t="s">
        <v>6</v>
      </c>
      <c r="L1050" s="16" t="s">
        <v>7</v>
      </c>
      <c r="M1050" s="10">
        <v>0</v>
      </c>
      <c r="N1050" s="19">
        <v>390</v>
      </c>
      <c r="O1050" s="23">
        <v>390</v>
      </c>
      <c r="P1050" s="17">
        <f t="shared" si="38"/>
        <v>468</v>
      </c>
      <c r="Q1050" s="18">
        <f t="shared" si="39"/>
        <v>468</v>
      </c>
    </row>
    <row r="1051" spans="2:17" s="1" customFormat="1" ht="15.75" customHeight="1">
      <c r="B1051" s="14" t="s">
        <v>14</v>
      </c>
      <c r="C1051" s="34"/>
      <c r="D1051" s="25"/>
      <c r="E1051" s="40"/>
      <c r="F1051" s="34" t="s">
        <v>90</v>
      </c>
      <c r="G1051" s="9" t="s">
        <v>11</v>
      </c>
      <c r="H1051" s="11">
        <v>2014</v>
      </c>
      <c r="I1051" s="11" t="s">
        <v>5</v>
      </c>
      <c r="J1051" s="12" t="s">
        <v>23</v>
      </c>
      <c r="K1051" s="16" t="s">
        <v>6</v>
      </c>
      <c r="L1051" s="16" t="s">
        <v>7</v>
      </c>
      <c r="M1051" s="10">
        <v>0</v>
      </c>
      <c r="N1051" s="19">
        <v>390</v>
      </c>
      <c r="O1051" s="23">
        <f>390*6</f>
        <v>2340</v>
      </c>
      <c r="P1051" s="17">
        <f t="shared" si="38"/>
        <v>468</v>
      </c>
      <c r="Q1051" s="18">
        <f t="shared" si="39"/>
        <v>2808</v>
      </c>
    </row>
    <row r="1052" spans="2:17" s="1" customFormat="1" ht="15.75" customHeight="1">
      <c r="B1052" s="14" t="s">
        <v>229</v>
      </c>
      <c r="C1052" s="34"/>
      <c r="D1052" s="26"/>
      <c r="E1052" s="21"/>
      <c r="F1052" s="34" t="s">
        <v>90</v>
      </c>
      <c r="G1052" s="9" t="s">
        <v>11</v>
      </c>
      <c r="H1052" s="11">
        <v>1945</v>
      </c>
      <c r="I1052" s="11" t="s">
        <v>5</v>
      </c>
      <c r="J1052" s="12" t="s">
        <v>100</v>
      </c>
      <c r="K1052" s="16" t="s">
        <v>187</v>
      </c>
      <c r="L1052" s="16" t="s">
        <v>211</v>
      </c>
      <c r="M1052" s="10">
        <v>0</v>
      </c>
      <c r="N1052" s="19">
        <v>60</v>
      </c>
      <c r="O1052" s="23"/>
      <c r="P1052" s="17">
        <f t="shared" si="38"/>
        <v>72</v>
      </c>
      <c r="Q1052" s="18">
        <f t="shared" si="39"/>
        <v>0</v>
      </c>
    </row>
    <row r="1053" spans="2:17" s="1" customFormat="1" ht="15.75" customHeight="1">
      <c r="B1053" s="14" t="s">
        <v>229</v>
      </c>
      <c r="C1053" s="34"/>
      <c r="D1053" s="26"/>
      <c r="E1053" s="21"/>
      <c r="F1053" s="34" t="s">
        <v>90</v>
      </c>
      <c r="G1053" s="9" t="s">
        <v>11</v>
      </c>
      <c r="H1053" s="11">
        <v>1978</v>
      </c>
      <c r="I1053" s="11" t="s">
        <v>5</v>
      </c>
      <c r="J1053" s="12" t="s">
        <v>100</v>
      </c>
      <c r="K1053" s="16" t="s">
        <v>105</v>
      </c>
      <c r="L1053" s="16" t="s">
        <v>9</v>
      </c>
      <c r="M1053" s="10">
        <v>0</v>
      </c>
      <c r="N1053" s="19">
        <v>25</v>
      </c>
      <c r="O1053" s="23"/>
      <c r="P1053" s="17">
        <f t="shared" si="38"/>
        <v>30</v>
      </c>
      <c r="Q1053" s="18">
        <f t="shared" si="39"/>
        <v>0</v>
      </c>
    </row>
    <row r="1054" spans="2:17" s="1" customFormat="1" ht="15.75" customHeight="1">
      <c r="B1054" s="14" t="s">
        <v>68</v>
      </c>
      <c r="C1054" s="34"/>
      <c r="D1054" s="26"/>
      <c r="E1054" s="21"/>
      <c r="F1054" s="34" t="s">
        <v>90</v>
      </c>
      <c r="G1054" s="9" t="s">
        <v>11</v>
      </c>
      <c r="H1054" s="11">
        <v>1926</v>
      </c>
      <c r="I1054" s="11" t="s">
        <v>5</v>
      </c>
      <c r="J1054" s="12" t="s">
        <v>100</v>
      </c>
      <c r="K1054" s="16" t="s">
        <v>25</v>
      </c>
      <c r="L1054" s="16" t="s">
        <v>26</v>
      </c>
      <c r="M1054" s="10">
        <v>0</v>
      </c>
      <c r="N1054" s="19">
        <v>380</v>
      </c>
      <c r="O1054" s="23"/>
      <c r="P1054" s="17">
        <f t="shared" si="38"/>
        <v>456</v>
      </c>
      <c r="Q1054" s="18">
        <f t="shared" si="39"/>
        <v>0</v>
      </c>
    </row>
    <row r="1055" spans="2:17" s="1" customFormat="1" ht="15.75" customHeight="1">
      <c r="B1055" s="14" t="s">
        <v>68</v>
      </c>
      <c r="C1055" s="34"/>
      <c r="D1055" s="26"/>
      <c r="E1055" s="21"/>
      <c r="F1055" s="34" t="s">
        <v>90</v>
      </c>
      <c r="G1055" s="9" t="s">
        <v>11</v>
      </c>
      <c r="H1055" s="11">
        <v>1937</v>
      </c>
      <c r="I1055" s="11" t="s">
        <v>5</v>
      </c>
      <c r="J1055" s="12" t="s">
        <v>15</v>
      </c>
      <c r="K1055" s="16" t="s">
        <v>6</v>
      </c>
      <c r="L1055" s="16" t="s">
        <v>24</v>
      </c>
      <c r="M1055" s="10">
        <v>1</v>
      </c>
      <c r="N1055" s="19">
        <v>450</v>
      </c>
      <c r="O1055" s="23">
        <v>450</v>
      </c>
      <c r="P1055" s="17">
        <f t="shared" si="38"/>
        <v>540</v>
      </c>
      <c r="Q1055" s="18">
        <f t="shared" si="39"/>
        <v>540</v>
      </c>
    </row>
    <row r="1056" spans="2:17" s="1" customFormat="1" ht="15.75" customHeight="1">
      <c r="B1056" s="14" t="s">
        <v>68</v>
      </c>
      <c r="C1056" s="34"/>
      <c r="D1056" s="26"/>
      <c r="E1056" s="21"/>
      <c r="F1056" s="34" t="s">
        <v>90</v>
      </c>
      <c r="G1056" s="9" t="s">
        <v>11</v>
      </c>
      <c r="H1056" s="11">
        <v>1938</v>
      </c>
      <c r="I1056" s="11" t="s">
        <v>5</v>
      </c>
      <c r="J1056" s="12" t="s">
        <v>100</v>
      </c>
      <c r="K1056" s="16" t="s">
        <v>25</v>
      </c>
      <c r="L1056" s="16" t="s">
        <v>9</v>
      </c>
      <c r="M1056" s="10">
        <v>4</v>
      </c>
      <c r="N1056" s="19">
        <v>300</v>
      </c>
      <c r="O1056" s="23"/>
      <c r="P1056" s="17">
        <f t="shared" si="38"/>
        <v>360</v>
      </c>
      <c r="Q1056" s="18">
        <f t="shared" si="39"/>
        <v>0</v>
      </c>
    </row>
    <row r="1057" spans="2:17" s="1" customFormat="1" ht="15.75" customHeight="1">
      <c r="B1057" s="14" t="s">
        <v>68</v>
      </c>
      <c r="C1057" s="34"/>
      <c r="D1057" s="26"/>
      <c r="E1057" s="21"/>
      <c r="F1057" s="34" t="s">
        <v>90</v>
      </c>
      <c r="G1057" s="9" t="s">
        <v>11</v>
      </c>
      <c r="H1057" s="11">
        <v>1938</v>
      </c>
      <c r="I1057" s="11" t="s">
        <v>5</v>
      </c>
      <c r="J1057" s="12" t="s">
        <v>100</v>
      </c>
      <c r="K1057" s="16" t="s">
        <v>165</v>
      </c>
      <c r="L1057" s="16" t="s">
        <v>26</v>
      </c>
      <c r="M1057" s="10">
        <v>2</v>
      </c>
      <c r="N1057" s="19">
        <v>180</v>
      </c>
      <c r="O1057" s="23"/>
      <c r="P1057" s="17">
        <f t="shared" si="38"/>
        <v>216</v>
      </c>
      <c r="Q1057" s="18">
        <f t="shared" si="39"/>
        <v>0</v>
      </c>
    </row>
    <row r="1058" spans="2:17" s="1" customFormat="1" ht="15.75" customHeight="1">
      <c r="B1058" s="14" t="s">
        <v>68</v>
      </c>
      <c r="C1058" s="34"/>
      <c r="D1058" s="26"/>
      <c r="E1058" s="21"/>
      <c r="F1058" s="34" t="s">
        <v>90</v>
      </c>
      <c r="G1058" s="9" t="s">
        <v>11</v>
      </c>
      <c r="H1058" s="11">
        <v>1942</v>
      </c>
      <c r="I1058" s="11" t="s">
        <v>5</v>
      </c>
      <c r="J1058" s="12" t="s">
        <v>100</v>
      </c>
      <c r="K1058" s="16" t="s">
        <v>6</v>
      </c>
      <c r="L1058" s="16" t="s">
        <v>26</v>
      </c>
      <c r="M1058" s="10">
        <v>1</v>
      </c>
      <c r="N1058" s="19">
        <v>310</v>
      </c>
      <c r="O1058" s="23"/>
      <c r="P1058" s="17">
        <f t="shared" si="38"/>
        <v>372</v>
      </c>
      <c r="Q1058" s="18">
        <f t="shared" si="39"/>
        <v>0</v>
      </c>
    </row>
    <row r="1059" spans="2:17" s="1" customFormat="1" ht="15.75" customHeight="1">
      <c r="B1059" s="14" t="s">
        <v>68</v>
      </c>
      <c r="C1059" s="34"/>
      <c r="D1059" s="26"/>
      <c r="E1059" s="21"/>
      <c r="F1059" s="34" t="s">
        <v>90</v>
      </c>
      <c r="G1059" s="9" t="s">
        <v>11</v>
      </c>
      <c r="H1059" s="11">
        <v>1942</v>
      </c>
      <c r="I1059" s="11" t="s">
        <v>5</v>
      </c>
      <c r="J1059" s="12" t="s">
        <v>100</v>
      </c>
      <c r="K1059" s="16" t="s">
        <v>25</v>
      </c>
      <c r="L1059" s="16" t="s">
        <v>31</v>
      </c>
      <c r="M1059" s="10">
        <v>3</v>
      </c>
      <c r="N1059" s="19">
        <v>230</v>
      </c>
      <c r="O1059" s="23"/>
      <c r="P1059" s="17">
        <f t="shared" si="38"/>
        <v>276</v>
      </c>
      <c r="Q1059" s="18">
        <f t="shared" si="39"/>
        <v>0</v>
      </c>
    </row>
    <row r="1060" spans="2:17" s="1" customFormat="1" ht="15.75" customHeight="1">
      <c r="B1060" s="14" t="s">
        <v>68</v>
      </c>
      <c r="C1060" s="34"/>
      <c r="D1060" s="26"/>
      <c r="E1060" s="21"/>
      <c r="F1060" s="34" t="s">
        <v>90</v>
      </c>
      <c r="G1060" s="9" t="s">
        <v>11</v>
      </c>
      <c r="H1060" s="11">
        <v>1974</v>
      </c>
      <c r="I1060" s="11" t="s">
        <v>5</v>
      </c>
      <c r="J1060" s="12" t="s">
        <v>100</v>
      </c>
      <c r="K1060" s="16" t="s">
        <v>165</v>
      </c>
      <c r="L1060" s="16" t="s">
        <v>31</v>
      </c>
      <c r="M1060" s="10">
        <v>0</v>
      </c>
      <c r="N1060" s="19">
        <v>55</v>
      </c>
      <c r="O1060" s="23"/>
      <c r="P1060" s="17">
        <f t="shared" si="38"/>
        <v>66</v>
      </c>
      <c r="Q1060" s="18">
        <f t="shared" si="39"/>
        <v>0</v>
      </c>
    </row>
    <row r="1061" spans="2:17" s="1" customFormat="1" ht="15.75" customHeight="1">
      <c r="B1061" s="14" t="s">
        <v>68</v>
      </c>
      <c r="C1061" s="34"/>
      <c r="D1061" s="26"/>
      <c r="E1061" s="44"/>
      <c r="F1061" s="34" t="s">
        <v>90</v>
      </c>
      <c r="G1061" s="9" t="s">
        <v>11</v>
      </c>
      <c r="H1061" s="11">
        <v>1988</v>
      </c>
      <c r="I1061" s="11" t="s">
        <v>5</v>
      </c>
      <c r="J1061" s="12" t="s">
        <v>100</v>
      </c>
      <c r="K1061" s="16" t="s">
        <v>6</v>
      </c>
      <c r="L1061" s="16" t="s">
        <v>7</v>
      </c>
      <c r="M1061" s="10">
        <v>0</v>
      </c>
      <c r="N1061" s="19">
        <v>125</v>
      </c>
      <c r="O1061" s="23"/>
      <c r="P1061" s="17">
        <f t="shared" si="38"/>
        <v>150</v>
      </c>
      <c r="Q1061" s="18">
        <f t="shared" si="39"/>
        <v>0</v>
      </c>
    </row>
    <row r="1062" spans="2:17" s="1" customFormat="1" ht="15.75" customHeight="1">
      <c r="B1062" s="14" t="s">
        <v>68</v>
      </c>
      <c r="C1062" s="34"/>
      <c r="D1062" s="26"/>
      <c r="E1062" s="44"/>
      <c r="F1062" s="34" t="s">
        <v>90</v>
      </c>
      <c r="G1062" s="9" t="s">
        <v>11</v>
      </c>
      <c r="H1062" s="11">
        <v>1989</v>
      </c>
      <c r="I1062" s="11" t="s">
        <v>5</v>
      </c>
      <c r="J1062" s="12" t="s">
        <v>100</v>
      </c>
      <c r="K1062" s="16" t="s">
        <v>6</v>
      </c>
      <c r="L1062" s="16" t="s">
        <v>7</v>
      </c>
      <c r="M1062" s="10">
        <v>1</v>
      </c>
      <c r="N1062" s="19">
        <v>280</v>
      </c>
      <c r="O1062" s="23"/>
      <c r="P1062" s="17">
        <f t="shared" si="38"/>
        <v>336</v>
      </c>
      <c r="Q1062" s="18">
        <f t="shared" si="39"/>
        <v>0</v>
      </c>
    </row>
    <row r="1063" spans="2:17" s="1" customFormat="1" ht="15.75" customHeight="1">
      <c r="B1063" s="14" t="s">
        <v>68</v>
      </c>
      <c r="C1063" s="34"/>
      <c r="D1063" s="26"/>
      <c r="E1063" s="21"/>
      <c r="F1063" s="34" t="s">
        <v>90</v>
      </c>
      <c r="G1063" s="9" t="s">
        <v>11</v>
      </c>
      <c r="H1063" s="11">
        <v>1992</v>
      </c>
      <c r="I1063" s="11" t="s">
        <v>5</v>
      </c>
      <c r="J1063" s="12" t="s">
        <v>100</v>
      </c>
      <c r="K1063" s="16" t="s">
        <v>25</v>
      </c>
      <c r="L1063" s="16" t="s">
        <v>7</v>
      </c>
      <c r="M1063" s="10">
        <v>0</v>
      </c>
      <c r="N1063" s="19">
        <v>85</v>
      </c>
      <c r="O1063" s="23"/>
      <c r="P1063" s="17">
        <f t="shared" si="38"/>
        <v>102</v>
      </c>
      <c r="Q1063" s="18">
        <f t="shared" si="39"/>
        <v>0</v>
      </c>
    </row>
    <row r="1064" spans="2:17" s="1" customFormat="1" ht="15.75" customHeight="1">
      <c r="B1064" s="14" t="s">
        <v>68</v>
      </c>
      <c r="C1064" s="34"/>
      <c r="D1064" s="26"/>
      <c r="E1064" s="21"/>
      <c r="F1064" s="34" t="s">
        <v>90</v>
      </c>
      <c r="G1064" s="9" t="s">
        <v>11</v>
      </c>
      <c r="H1064" s="11">
        <v>1995</v>
      </c>
      <c r="I1064" s="11" t="s">
        <v>5</v>
      </c>
      <c r="J1064" s="12" t="s">
        <v>100</v>
      </c>
      <c r="K1064" s="16" t="s">
        <v>6</v>
      </c>
      <c r="L1064" s="16" t="s">
        <v>7</v>
      </c>
      <c r="M1064" s="10">
        <v>0</v>
      </c>
      <c r="N1064" s="19">
        <v>130</v>
      </c>
      <c r="O1064" s="23"/>
      <c r="P1064" s="17">
        <f t="shared" si="38"/>
        <v>156</v>
      </c>
      <c r="Q1064" s="18">
        <f t="shared" si="39"/>
        <v>0</v>
      </c>
    </row>
    <row r="1065" spans="2:17" s="1" customFormat="1" ht="15.75" customHeight="1">
      <c r="B1065" s="14" t="s">
        <v>68</v>
      </c>
      <c r="C1065" s="34"/>
      <c r="D1065" s="26"/>
      <c r="E1065" s="21"/>
      <c r="F1065" s="34" t="s">
        <v>90</v>
      </c>
      <c r="G1065" s="9" t="s">
        <v>11</v>
      </c>
      <c r="H1065" s="11">
        <v>1998</v>
      </c>
      <c r="I1065" s="11" t="s">
        <v>5</v>
      </c>
      <c r="J1065" s="12" t="s">
        <v>100</v>
      </c>
      <c r="K1065" s="16" t="s">
        <v>6</v>
      </c>
      <c r="L1065" s="16" t="s">
        <v>7</v>
      </c>
      <c r="M1065" s="10">
        <v>0</v>
      </c>
      <c r="N1065" s="19">
        <v>95</v>
      </c>
      <c r="O1065" s="23"/>
      <c r="P1065" s="17">
        <f t="shared" si="38"/>
        <v>114</v>
      </c>
      <c r="Q1065" s="18">
        <f t="shared" si="39"/>
        <v>0</v>
      </c>
    </row>
    <row r="1066" spans="2:17" s="1" customFormat="1" ht="15.75" customHeight="1">
      <c r="B1066" s="14" t="s">
        <v>68</v>
      </c>
      <c r="C1066" s="34"/>
      <c r="D1066" s="26"/>
      <c r="E1066" s="21"/>
      <c r="F1066" s="34" t="s">
        <v>90</v>
      </c>
      <c r="G1066" s="9" t="s">
        <v>11</v>
      </c>
      <c r="H1066" s="11">
        <v>2000</v>
      </c>
      <c r="I1066" s="11" t="s">
        <v>5</v>
      </c>
      <c r="J1066" s="12" t="s">
        <v>100</v>
      </c>
      <c r="K1066" s="16" t="s">
        <v>6</v>
      </c>
      <c r="L1066" s="16" t="s">
        <v>7</v>
      </c>
      <c r="M1066" s="10">
        <v>0</v>
      </c>
      <c r="N1066" s="19">
        <v>160</v>
      </c>
      <c r="O1066" s="23"/>
      <c r="P1066" s="17">
        <f t="shared" si="38"/>
        <v>192</v>
      </c>
      <c r="Q1066" s="18">
        <f t="shared" si="39"/>
        <v>0</v>
      </c>
    </row>
    <row r="1067" spans="2:17" s="1" customFormat="1" ht="15.75" customHeight="1">
      <c r="B1067" s="14" t="s">
        <v>68</v>
      </c>
      <c r="C1067" s="34"/>
      <c r="D1067" s="26"/>
      <c r="E1067" s="21"/>
      <c r="F1067" s="34" t="s">
        <v>90</v>
      </c>
      <c r="G1067" s="9" t="s">
        <v>11</v>
      </c>
      <c r="H1067" s="11">
        <v>2000</v>
      </c>
      <c r="I1067" s="11" t="s">
        <v>5</v>
      </c>
      <c r="J1067" s="12" t="s">
        <v>23</v>
      </c>
      <c r="K1067" s="16" t="s">
        <v>6</v>
      </c>
      <c r="L1067" s="16" t="s">
        <v>7</v>
      </c>
      <c r="M1067" s="10">
        <v>0</v>
      </c>
      <c r="N1067" s="19">
        <v>180</v>
      </c>
      <c r="O1067" s="23">
        <v>1080</v>
      </c>
      <c r="P1067" s="17">
        <f t="shared" si="38"/>
        <v>216</v>
      </c>
      <c r="Q1067" s="18">
        <f t="shared" si="39"/>
        <v>1296</v>
      </c>
    </row>
    <row r="1068" spans="2:17" s="1" customFormat="1" ht="15.75" customHeight="1">
      <c r="B1068" s="14" t="s">
        <v>68</v>
      </c>
      <c r="C1068" s="34"/>
      <c r="D1068" s="26"/>
      <c r="E1068" s="21"/>
      <c r="F1068" s="34" t="s">
        <v>90</v>
      </c>
      <c r="G1068" s="9" t="s">
        <v>11</v>
      </c>
      <c r="H1068" s="11">
        <v>2005</v>
      </c>
      <c r="I1068" s="11" t="s">
        <v>5</v>
      </c>
      <c r="J1068" s="12" t="s">
        <v>23</v>
      </c>
      <c r="K1068" s="16" t="s">
        <v>6</v>
      </c>
      <c r="L1068" s="16" t="s">
        <v>7</v>
      </c>
      <c r="M1068" s="10">
        <v>0</v>
      </c>
      <c r="N1068" s="19">
        <v>150</v>
      </c>
      <c r="O1068" s="23">
        <v>900</v>
      </c>
      <c r="P1068" s="17">
        <f t="shared" si="38"/>
        <v>180</v>
      </c>
      <c r="Q1068" s="18">
        <f t="shared" si="39"/>
        <v>1080</v>
      </c>
    </row>
    <row r="1069" spans="2:17" s="1" customFormat="1" ht="15.75" customHeight="1">
      <c r="B1069" s="14" t="s">
        <v>68</v>
      </c>
      <c r="C1069" s="34"/>
      <c r="D1069" s="26"/>
      <c r="E1069" s="40"/>
      <c r="F1069" s="34" t="s">
        <v>90</v>
      </c>
      <c r="G1069" s="9" t="s">
        <v>11</v>
      </c>
      <c r="H1069" s="11">
        <v>2008</v>
      </c>
      <c r="I1069" s="11" t="s">
        <v>5</v>
      </c>
      <c r="J1069" s="12" t="s">
        <v>100</v>
      </c>
      <c r="K1069" s="16" t="s">
        <v>6</v>
      </c>
      <c r="L1069" s="16" t="s">
        <v>7</v>
      </c>
      <c r="M1069" s="10">
        <v>0</v>
      </c>
      <c r="N1069" s="19">
        <v>110</v>
      </c>
      <c r="O1069" s="23"/>
      <c r="P1069" s="17">
        <f t="shared" si="38"/>
        <v>132</v>
      </c>
      <c r="Q1069" s="18">
        <f t="shared" si="39"/>
        <v>0</v>
      </c>
    </row>
    <row r="1070" spans="2:17" s="1" customFormat="1" ht="15.75" customHeight="1">
      <c r="B1070" s="14" t="s">
        <v>68</v>
      </c>
      <c r="C1070" s="34"/>
      <c r="D1070" s="28"/>
      <c r="E1070" s="24"/>
      <c r="F1070" s="34" t="s">
        <v>90</v>
      </c>
      <c r="G1070" s="9" t="s">
        <v>11</v>
      </c>
      <c r="H1070" s="11">
        <v>2009</v>
      </c>
      <c r="I1070" s="11" t="s">
        <v>5</v>
      </c>
      <c r="J1070" s="12" t="s">
        <v>100</v>
      </c>
      <c r="K1070" s="16" t="s">
        <v>6</v>
      </c>
      <c r="L1070" s="16" t="s">
        <v>7</v>
      </c>
      <c r="M1070" s="10">
        <v>0</v>
      </c>
      <c r="N1070" s="19">
        <v>145</v>
      </c>
      <c r="O1070" s="23"/>
      <c r="P1070" s="17">
        <f t="shared" si="38"/>
        <v>174</v>
      </c>
      <c r="Q1070" s="18">
        <f t="shared" si="39"/>
        <v>0</v>
      </c>
    </row>
    <row r="1071" spans="2:17" s="1" customFormat="1" ht="15.75" customHeight="1">
      <c r="B1071" s="14" t="s">
        <v>68</v>
      </c>
      <c r="C1071" s="34"/>
      <c r="D1071" s="26"/>
      <c r="E1071" s="21"/>
      <c r="F1071" s="34" t="s">
        <v>90</v>
      </c>
      <c r="G1071" s="9" t="s">
        <v>11</v>
      </c>
      <c r="H1071" s="11">
        <v>2009</v>
      </c>
      <c r="I1071" s="11" t="s">
        <v>5</v>
      </c>
      <c r="J1071" s="12" t="s">
        <v>23</v>
      </c>
      <c r="K1071" s="16" t="s">
        <v>6</v>
      </c>
      <c r="L1071" s="16" t="s">
        <v>7</v>
      </c>
      <c r="M1071" s="10">
        <v>0</v>
      </c>
      <c r="N1071" s="19">
        <v>170</v>
      </c>
      <c r="O1071" s="23">
        <v>1020</v>
      </c>
      <c r="P1071" s="17">
        <f t="shared" si="38"/>
        <v>204</v>
      </c>
      <c r="Q1071" s="18">
        <f t="shared" si="39"/>
        <v>1224</v>
      </c>
    </row>
    <row r="1072" spans="2:17" s="1" customFormat="1" ht="15.75" customHeight="1">
      <c r="B1072" s="14" t="s">
        <v>68</v>
      </c>
      <c r="C1072" s="34"/>
      <c r="D1072" s="26"/>
      <c r="E1072" s="21"/>
      <c r="F1072" s="34" t="s">
        <v>90</v>
      </c>
      <c r="G1072" s="9" t="s">
        <v>11</v>
      </c>
      <c r="H1072" s="11">
        <v>2010</v>
      </c>
      <c r="I1072" s="11" t="s">
        <v>5</v>
      </c>
      <c r="J1072" s="12" t="s">
        <v>100</v>
      </c>
      <c r="K1072" s="16" t="s">
        <v>6</v>
      </c>
      <c r="L1072" s="16" t="s">
        <v>7</v>
      </c>
      <c r="M1072" s="10">
        <v>0</v>
      </c>
      <c r="N1072" s="19">
        <v>155</v>
      </c>
      <c r="O1072" s="23"/>
      <c r="P1072" s="17">
        <f t="shared" si="38"/>
        <v>186</v>
      </c>
      <c r="Q1072" s="18">
        <f t="shared" si="39"/>
        <v>0</v>
      </c>
    </row>
    <row r="1073" spans="2:17" s="1" customFormat="1" ht="15.75" customHeight="1">
      <c r="B1073" s="14" t="s">
        <v>68</v>
      </c>
      <c r="C1073" s="34"/>
      <c r="D1073" s="26"/>
      <c r="E1073" s="21"/>
      <c r="F1073" s="34" t="s">
        <v>90</v>
      </c>
      <c r="G1073" s="9" t="s">
        <v>11</v>
      </c>
      <c r="H1073" s="11">
        <v>2019</v>
      </c>
      <c r="I1073" s="11" t="s">
        <v>5</v>
      </c>
      <c r="J1073" s="12" t="s">
        <v>100</v>
      </c>
      <c r="K1073" s="16" t="s">
        <v>6</v>
      </c>
      <c r="L1073" s="16" t="s">
        <v>7</v>
      </c>
      <c r="M1073" s="10">
        <v>0</v>
      </c>
      <c r="N1073" s="19">
        <v>110</v>
      </c>
      <c r="O1073" s="23"/>
      <c r="P1073" s="17">
        <f t="shared" si="38"/>
        <v>132</v>
      </c>
      <c r="Q1073" s="18">
        <f t="shared" si="39"/>
        <v>0</v>
      </c>
    </row>
    <row r="1074" spans="2:17" s="1" customFormat="1" ht="15.75" customHeight="1">
      <c r="B1074" s="14" t="s">
        <v>69</v>
      </c>
      <c r="C1074" s="34"/>
      <c r="D1074" s="26"/>
      <c r="E1074" s="21"/>
      <c r="F1074" s="34" t="s">
        <v>90</v>
      </c>
      <c r="G1074" s="9" t="s">
        <v>11</v>
      </c>
      <c r="H1074" s="11">
        <v>1942</v>
      </c>
      <c r="I1074" s="11" t="s">
        <v>5</v>
      </c>
      <c r="J1074" s="12" t="s">
        <v>100</v>
      </c>
      <c r="K1074" s="16" t="s">
        <v>6</v>
      </c>
      <c r="L1074" s="16" t="s">
        <v>7</v>
      </c>
      <c r="M1074" s="10">
        <v>2</v>
      </c>
      <c r="N1074" s="19">
        <v>950</v>
      </c>
      <c r="O1074" s="23"/>
      <c r="P1074" s="17">
        <f t="shared" si="38"/>
        <v>1140</v>
      </c>
      <c r="Q1074" s="18">
        <f t="shared" si="39"/>
        <v>0</v>
      </c>
    </row>
    <row r="1075" spans="2:17" s="1" customFormat="1" ht="15.75" customHeight="1">
      <c r="B1075" s="14" t="s">
        <v>69</v>
      </c>
      <c r="C1075" s="34"/>
      <c r="D1075" s="26"/>
      <c r="E1075" s="21"/>
      <c r="F1075" s="34" t="s">
        <v>90</v>
      </c>
      <c r="G1075" s="9" t="s">
        <v>11</v>
      </c>
      <c r="H1075" s="11">
        <v>1955</v>
      </c>
      <c r="I1075" s="11" t="s">
        <v>5</v>
      </c>
      <c r="J1075" s="12" t="s">
        <v>15</v>
      </c>
      <c r="K1075" s="16" t="s">
        <v>25</v>
      </c>
      <c r="L1075" s="16" t="s">
        <v>9</v>
      </c>
      <c r="M1075" s="10">
        <v>1</v>
      </c>
      <c r="N1075" s="19">
        <v>450</v>
      </c>
      <c r="O1075" s="23">
        <v>450</v>
      </c>
      <c r="P1075" s="17">
        <f t="shared" si="38"/>
        <v>540</v>
      </c>
      <c r="Q1075" s="18">
        <f t="shared" si="39"/>
        <v>540</v>
      </c>
    </row>
    <row r="1076" spans="2:17" s="1" customFormat="1" ht="15.75" customHeight="1">
      <c r="B1076" s="14" t="s">
        <v>69</v>
      </c>
      <c r="C1076" s="34"/>
      <c r="D1076" s="26"/>
      <c r="E1076" s="21"/>
      <c r="F1076" s="34" t="s">
        <v>90</v>
      </c>
      <c r="G1076" s="9" t="s">
        <v>11</v>
      </c>
      <c r="H1076" s="11">
        <v>1976</v>
      </c>
      <c r="I1076" s="11" t="s">
        <v>5</v>
      </c>
      <c r="J1076" s="12" t="s">
        <v>100</v>
      </c>
      <c r="K1076" s="16" t="s">
        <v>165</v>
      </c>
      <c r="L1076" s="16" t="s">
        <v>9</v>
      </c>
      <c r="M1076" s="10">
        <v>0</v>
      </c>
      <c r="N1076" s="19">
        <v>65</v>
      </c>
      <c r="O1076" s="23"/>
      <c r="P1076" s="17">
        <f t="shared" si="38"/>
        <v>78</v>
      </c>
      <c r="Q1076" s="18">
        <f t="shared" si="39"/>
        <v>0</v>
      </c>
    </row>
    <row r="1077" spans="2:17" s="1" customFormat="1" ht="15.75" customHeight="1">
      <c r="B1077" s="14" t="s">
        <v>69</v>
      </c>
      <c r="C1077" s="34"/>
      <c r="D1077" s="25"/>
      <c r="E1077" s="20"/>
      <c r="F1077" s="34" t="s">
        <v>90</v>
      </c>
      <c r="G1077" s="9" t="s">
        <v>11</v>
      </c>
      <c r="H1077" s="11">
        <v>1986</v>
      </c>
      <c r="I1077" s="11" t="s">
        <v>5</v>
      </c>
      <c r="J1077" s="12" t="s">
        <v>100</v>
      </c>
      <c r="K1077" s="16" t="s">
        <v>25</v>
      </c>
      <c r="L1077" s="16" t="s">
        <v>7</v>
      </c>
      <c r="M1077" s="10">
        <v>0</v>
      </c>
      <c r="N1077" s="19">
        <v>185</v>
      </c>
      <c r="O1077" s="23"/>
      <c r="P1077" s="17">
        <f t="shared" si="38"/>
        <v>222</v>
      </c>
      <c r="Q1077" s="18">
        <f t="shared" si="39"/>
        <v>0</v>
      </c>
    </row>
    <row r="1078" spans="2:17" s="1" customFormat="1" ht="15.75" customHeight="1">
      <c r="B1078" s="14" t="s">
        <v>69</v>
      </c>
      <c r="C1078" s="34"/>
      <c r="D1078" s="28"/>
      <c r="E1078" s="48" t="s">
        <v>254</v>
      </c>
      <c r="F1078" s="34" t="s">
        <v>90</v>
      </c>
      <c r="G1078" s="9" t="s">
        <v>11</v>
      </c>
      <c r="H1078" s="11">
        <v>1988</v>
      </c>
      <c r="I1078" s="11" t="s">
        <v>5</v>
      </c>
      <c r="J1078" s="12" t="s">
        <v>100</v>
      </c>
      <c r="K1078" s="16" t="s">
        <v>6</v>
      </c>
      <c r="L1078" s="16" t="s">
        <v>9</v>
      </c>
      <c r="M1078" s="10">
        <v>0</v>
      </c>
      <c r="N1078" s="19">
        <v>125</v>
      </c>
      <c r="O1078" s="23"/>
      <c r="P1078" s="17">
        <f t="shared" si="38"/>
        <v>150</v>
      </c>
      <c r="Q1078" s="18">
        <f t="shared" si="39"/>
        <v>0</v>
      </c>
    </row>
    <row r="1079" spans="2:17" s="1" customFormat="1" ht="15.75" customHeight="1">
      <c r="B1079" s="14" t="s">
        <v>69</v>
      </c>
      <c r="C1079" s="34"/>
      <c r="D1079" s="26"/>
      <c r="E1079" s="21"/>
      <c r="F1079" s="34" t="s">
        <v>90</v>
      </c>
      <c r="G1079" s="9" t="s">
        <v>11</v>
      </c>
      <c r="H1079" s="11">
        <v>1990</v>
      </c>
      <c r="I1079" s="11" t="s">
        <v>5</v>
      </c>
      <c r="J1079" s="12" t="s">
        <v>100</v>
      </c>
      <c r="K1079" s="16" t="s">
        <v>6</v>
      </c>
      <c r="L1079" s="16" t="s">
        <v>24</v>
      </c>
      <c r="M1079" s="10">
        <v>0</v>
      </c>
      <c r="N1079" s="19">
        <v>190</v>
      </c>
      <c r="O1079" s="23"/>
      <c r="P1079" s="17">
        <f t="shared" si="38"/>
        <v>228</v>
      </c>
      <c r="Q1079" s="18">
        <f t="shared" si="39"/>
        <v>0</v>
      </c>
    </row>
    <row r="1080" spans="2:17" s="1" customFormat="1" ht="15.75" customHeight="1">
      <c r="B1080" s="14" t="s">
        <v>69</v>
      </c>
      <c r="C1080" s="34"/>
      <c r="D1080" s="26"/>
      <c r="E1080" s="21"/>
      <c r="F1080" s="34" t="s">
        <v>90</v>
      </c>
      <c r="G1080" s="9" t="s">
        <v>11</v>
      </c>
      <c r="H1080" s="11">
        <v>1990</v>
      </c>
      <c r="I1080" s="11" t="s">
        <v>5</v>
      </c>
      <c r="J1080" s="12" t="s">
        <v>100</v>
      </c>
      <c r="K1080" s="16" t="s">
        <v>6</v>
      </c>
      <c r="L1080" s="16" t="s">
        <v>7</v>
      </c>
      <c r="M1080" s="10">
        <v>0</v>
      </c>
      <c r="N1080" s="19">
        <v>150</v>
      </c>
      <c r="O1080" s="23"/>
      <c r="P1080" s="17">
        <f t="shared" si="38"/>
        <v>180</v>
      </c>
      <c r="Q1080" s="18">
        <f t="shared" si="39"/>
        <v>0</v>
      </c>
    </row>
    <row r="1081" spans="2:17" s="1" customFormat="1" ht="15.75" customHeight="1">
      <c r="B1081" s="14" t="s">
        <v>69</v>
      </c>
      <c r="C1081" s="34"/>
      <c r="D1081" s="26"/>
      <c r="E1081" s="21"/>
      <c r="F1081" s="34" t="s">
        <v>90</v>
      </c>
      <c r="G1081" s="9" t="s">
        <v>11</v>
      </c>
      <c r="H1081" s="11">
        <v>1990</v>
      </c>
      <c r="I1081" s="11" t="s">
        <v>5</v>
      </c>
      <c r="J1081" s="12" t="s">
        <v>100</v>
      </c>
      <c r="K1081" s="16" t="s">
        <v>6</v>
      </c>
      <c r="L1081" s="16" t="s">
        <v>7</v>
      </c>
      <c r="M1081" s="10">
        <v>0</v>
      </c>
      <c r="N1081" s="19">
        <v>135</v>
      </c>
      <c r="O1081" s="23"/>
      <c r="P1081" s="17">
        <f t="shared" si="38"/>
        <v>162</v>
      </c>
      <c r="Q1081" s="18">
        <f t="shared" si="39"/>
        <v>0</v>
      </c>
    </row>
    <row r="1082" spans="2:17" s="1" customFormat="1" ht="15.75" customHeight="1">
      <c r="B1082" s="14" t="s">
        <v>69</v>
      </c>
      <c r="C1082" s="34"/>
      <c r="D1082" s="26"/>
      <c r="E1082" s="42"/>
      <c r="F1082" s="34" t="s">
        <v>90</v>
      </c>
      <c r="G1082" s="9" t="s">
        <v>11</v>
      </c>
      <c r="H1082" s="11">
        <v>2004</v>
      </c>
      <c r="I1082" s="11" t="s">
        <v>5</v>
      </c>
      <c r="J1082" s="12" t="s">
        <v>100</v>
      </c>
      <c r="K1082" s="16" t="s">
        <v>25</v>
      </c>
      <c r="L1082" s="16" t="s">
        <v>7</v>
      </c>
      <c r="M1082" s="10">
        <v>0</v>
      </c>
      <c r="N1082" s="19">
        <v>105</v>
      </c>
      <c r="O1082" s="23"/>
      <c r="P1082" s="17">
        <f t="shared" si="38"/>
        <v>126</v>
      </c>
      <c r="Q1082" s="18">
        <f t="shared" si="39"/>
        <v>0</v>
      </c>
    </row>
    <row r="1083" spans="2:17" s="1" customFormat="1" ht="15.75" customHeight="1">
      <c r="B1083" s="14" t="s">
        <v>132</v>
      </c>
      <c r="C1083" s="47" t="s">
        <v>550</v>
      </c>
      <c r="D1083" s="26"/>
      <c r="E1083" s="21"/>
      <c r="F1083" s="34" t="s">
        <v>90</v>
      </c>
      <c r="G1083" s="9" t="s">
        <v>11</v>
      </c>
      <c r="H1083" s="11">
        <v>1995</v>
      </c>
      <c r="I1083" s="11" t="s">
        <v>5</v>
      </c>
      <c r="J1083" s="12" t="s">
        <v>100</v>
      </c>
      <c r="K1083" s="16" t="s">
        <v>6</v>
      </c>
      <c r="L1083" s="16" t="s">
        <v>7</v>
      </c>
      <c r="M1083" s="10">
        <v>1</v>
      </c>
      <c r="N1083" s="19">
        <v>35</v>
      </c>
      <c r="O1083" s="23"/>
      <c r="P1083" s="17">
        <f t="shared" si="38"/>
        <v>42</v>
      </c>
      <c r="Q1083" s="18">
        <f t="shared" si="39"/>
        <v>0</v>
      </c>
    </row>
    <row r="1084" spans="2:17" s="1" customFormat="1" ht="15.75" customHeight="1">
      <c r="B1084" s="14" t="s">
        <v>132</v>
      </c>
      <c r="C1084" s="34"/>
      <c r="D1084" s="26"/>
      <c r="E1084" s="21"/>
      <c r="F1084" s="34" t="s">
        <v>90</v>
      </c>
      <c r="G1084" s="9" t="s">
        <v>11</v>
      </c>
      <c r="H1084" s="11">
        <v>1978</v>
      </c>
      <c r="I1084" s="11" t="s">
        <v>5</v>
      </c>
      <c r="J1084" s="12" t="s">
        <v>100</v>
      </c>
      <c r="K1084" s="16" t="s">
        <v>187</v>
      </c>
      <c r="L1084" s="16" t="s">
        <v>9</v>
      </c>
      <c r="M1084" s="10">
        <v>0</v>
      </c>
      <c r="N1084" s="19">
        <v>45</v>
      </c>
      <c r="O1084" s="23"/>
      <c r="P1084" s="17">
        <f t="shared" si="38"/>
        <v>54</v>
      </c>
      <c r="Q1084" s="18">
        <f t="shared" si="39"/>
        <v>0</v>
      </c>
    </row>
    <row r="1085" spans="2:17" s="1" customFormat="1" ht="15.75" customHeight="1">
      <c r="B1085" s="14" t="s">
        <v>132</v>
      </c>
      <c r="C1085" s="34"/>
      <c r="D1085" s="26"/>
      <c r="E1085" s="21"/>
      <c r="F1085" s="34" t="s">
        <v>90</v>
      </c>
      <c r="G1085" s="9" t="s">
        <v>11</v>
      </c>
      <c r="H1085" s="11">
        <v>1983</v>
      </c>
      <c r="I1085" s="11" t="s">
        <v>5</v>
      </c>
      <c r="J1085" s="12" t="s">
        <v>100</v>
      </c>
      <c r="K1085" s="16" t="s">
        <v>25</v>
      </c>
      <c r="L1085" s="16" t="s">
        <v>7</v>
      </c>
      <c r="M1085" s="10">
        <v>6</v>
      </c>
      <c r="N1085" s="19">
        <v>65</v>
      </c>
      <c r="O1085" s="23"/>
      <c r="P1085" s="17">
        <f t="shared" si="38"/>
        <v>78</v>
      </c>
      <c r="Q1085" s="18">
        <f t="shared" si="39"/>
        <v>0</v>
      </c>
    </row>
    <row r="1086" spans="2:17" s="1" customFormat="1" ht="15.75" customHeight="1">
      <c r="B1086" s="14" t="s">
        <v>132</v>
      </c>
      <c r="C1086" s="34"/>
      <c r="D1086" s="26" t="s">
        <v>464</v>
      </c>
      <c r="E1086" s="21"/>
      <c r="F1086" s="34" t="s">
        <v>90</v>
      </c>
      <c r="G1086" s="9" t="s">
        <v>11</v>
      </c>
      <c r="H1086" s="11">
        <v>1983</v>
      </c>
      <c r="I1086" s="11" t="s">
        <v>5</v>
      </c>
      <c r="J1086" s="12" t="s">
        <v>100</v>
      </c>
      <c r="K1086" s="16" t="s">
        <v>8</v>
      </c>
      <c r="L1086" s="16" t="s">
        <v>24</v>
      </c>
      <c r="M1086" s="10">
        <v>5</v>
      </c>
      <c r="N1086" s="19">
        <v>40</v>
      </c>
      <c r="O1086" s="23"/>
      <c r="P1086" s="17">
        <f t="shared" si="38"/>
        <v>48</v>
      </c>
      <c r="Q1086" s="18">
        <f t="shared" si="39"/>
        <v>0</v>
      </c>
    </row>
    <row r="1087" spans="2:17" s="1" customFormat="1" ht="15.75" customHeight="1">
      <c r="B1087" s="14" t="s">
        <v>132</v>
      </c>
      <c r="C1087" s="34"/>
      <c r="D1087" s="26"/>
      <c r="E1087" s="21"/>
      <c r="F1087" s="34" t="s">
        <v>90</v>
      </c>
      <c r="G1087" s="9" t="s">
        <v>11</v>
      </c>
      <c r="H1087" s="11">
        <v>1989</v>
      </c>
      <c r="I1087" s="11" t="s">
        <v>5</v>
      </c>
      <c r="J1087" s="12" t="s">
        <v>100</v>
      </c>
      <c r="K1087" s="16" t="s">
        <v>25</v>
      </c>
      <c r="L1087" s="16" t="s">
        <v>7</v>
      </c>
      <c r="M1087" s="10">
        <v>0</v>
      </c>
      <c r="N1087" s="19">
        <v>95</v>
      </c>
      <c r="O1087" s="23"/>
      <c r="P1087" s="17">
        <f t="shared" si="38"/>
        <v>114</v>
      </c>
      <c r="Q1087" s="18">
        <f t="shared" si="39"/>
        <v>0</v>
      </c>
    </row>
    <row r="1088" spans="2:17" s="1" customFormat="1" ht="15.75" customHeight="1">
      <c r="B1088" s="14" t="s">
        <v>132</v>
      </c>
      <c r="C1088" s="34"/>
      <c r="D1088" s="28"/>
      <c r="E1088" s="24"/>
      <c r="F1088" s="34" t="s">
        <v>90</v>
      </c>
      <c r="G1088" s="9" t="s">
        <v>11</v>
      </c>
      <c r="H1088" s="11">
        <v>1990</v>
      </c>
      <c r="I1088" s="11" t="s">
        <v>5</v>
      </c>
      <c r="J1088" s="12" t="s">
        <v>100</v>
      </c>
      <c r="K1088" s="16" t="s">
        <v>25</v>
      </c>
      <c r="L1088" s="16" t="s">
        <v>24</v>
      </c>
      <c r="M1088" s="10">
        <v>0</v>
      </c>
      <c r="N1088" s="19">
        <v>105</v>
      </c>
      <c r="O1088" s="23"/>
      <c r="P1088" s="17">
        <f t="shared" si="38"/>
        <v>126</v>
      </c>
      <c r="Q1088" s="18">
        <f t="shared" si="39"/>
        <v>0</v>
      </c>
    </row>
    <row r="1089" spans="2:17" s="1" customFormat="1" ht="15.75" customHeight="1">
      <c r="B1089" s="14" t="s">
        <v>132</v>
      </c>
      <c r="C1089" s="34"/>
      <c r="D1089" s="26"/>
      <c r="E1089" s="44"/>
      <c r="F1089" s="34" t="s">
        <v>90</v>
      </c>
      <c r="G1089" s="9" t="s">
        <v>11</v>
      </c>
      <c r="H1089" s="11">
        <v>2001</v>
      </c>
      <c r="I1089" s="11" t="s">
        <v>5</v>
      </c>
      <c r="J1089" s="12" t="s">
        <v>100</v>
      </c>
      <c r="K1089" s="16" t="s">
        <v>25</v>
      </c>
      <c r="L1089" s="16" t="s">
        <v>7</v>
      </c>
      <c r="M1089" s="10">
        <v>0</v>
      </c>
      <c r="N1089" s="19">
        <v>75</v>
      </c>
      <c r="O1089" s="23"/>
      <c r="P1089" s="17">
        <f t="shared" si="38"/>
        <v>90</v>
      </c>
      <c r="Q1089" s="18">
        <f t="shared" si="39"/>
        <v>0</v>
      </c>
    </row>
    <row r="1090" spans="2:17" s="1" customFormat="1" ht="15.75" customHeight="1">
      <c r="B1090" s="14" t="s">
        <v>132</v>
      </c>
      <c r="C1090" s="34"/>
      <c r="D1090" s="26"/>
      <c r="E1090" s="21"/>
      <c r="F1090" s="34" t="s">
        <v>90</v>
      </c>
      <c r="G1090" s="9" t="s">
        <v>11</v>
      </c>
      <c r="H1090" s="11">
        <v>2004</v>
      </c>
      <c r="I1090" s="11" t="s">
        <v>5</v>
      </c>
      <c r="J1090" s="12" t="s">
        <v>100</v>
      </c>
      <c r="K1090" s="16" t="s">
        <v>6</v>
      </c>
      <c r="L1090" s="16" t="s">
        <v>7</v>
      </c>
      <c r="M1090" s="10">
        <v>0</v>
      </c>
      <c r="N1090" s="19">
        <v>70</v>
      </c>
      <c r="O1090" s="23"/>
      <c r="P1090" s="17">
        <f t="shared" si="38"/>
        <v>84</v>
      </c>
      <c r="Q1090" s="18">
        <f t="shared" si="39"/>
        <v>0</v>
      </c>
    </row>
    <row r="1091" spans="2:17" s="1" customFormat="1" ht="15.75" customHeight="1">
      <c r="B1091" s="14" t="s">
        <v>132</v>
      </c>
      <c r="C1091" s="34"/>
      <c r="D1091" s="26"/>
      <c r="E1091" s="21"/>
      <c r="F1091" s="34" t="s">
        <v>90</v>
      </c>
      <c r="G1091" s="9" t="s">
        <v>11</v>
      </c>
      <c r="H1091" s="11">
        <v>2006</v>
      </c>
      <c r="I1091" s="11" t="s">
        <v>5</v>
      </c>
      <c r="J1091" s="12" t="s">
        <v>100</v>
      </c>
      <c r="K1091" s="16" t="s">
        <v>6</v>
      </c>
      <c r="L1091" s="16" t="s">
        <v>7</v>
      </c>
      <c r="M1091" s="10">
        <v>0</v>
      </c>
      <c r="N1091" s="19">
        <v>70</v>
      </c>
      <c r="O1091" s="23"/>
      <c r="P1091" s="17">
        <f t="shared" si="38"/>
        <v>84</v>
      </c>
      <c r="Q1091" s="18">
        <f t="shared" si="39"/>
        <v>0</v>
      </c>
    </row>
    <row r="1092" spans="2:17" s="1" customFormat="1" ht="15.75" customHeight="1">
      <c r="B1092" s="14" t="s">
        <v>132</v>
      </c>
      <c r="C1092" s="34"/>
      <c r="D1092" s="26"/>
      <c r="E1092" s="44"/>
      <c r="F1092" s="34" t="s">
        <v>90</v>
      </c>
      <c r="G1092" s="9" t="s">
        <v>11</v>
      </c>
      <c r="H1092" s="11">
        <v>2007</v>
      </c>
      <c r="I1092" s="11" t="s">
        <v>5</v>
      </c>
      <c r="J1092" s="12" t="s">
        <v>100</v>
      </c>
      <c r="K1092" s="16" t="s">
        <v>6</v>
      </c>
      <c r="L1092" s="16" t="s">
        <v>7</v>
      </c>
      <c r="M1092" s="10">
        <v>0</v>
      </c>
      <c r="N1092" s="19">
        <v>60</v>
      </c>
      <c r="O1092" s="23"/>
      <c r="P1092" s="17">
        <f t="shared" si="38"/>
        <v>72</v>
      </c>
      <c r="Q1092" s="18">
        <f t="shared" si="39"/>
        <v>0</v>
      </c>
    </row>
    <row r="1093" spans="2:17" s="1" customFormat="1" ht="15.75" customHeight="1">
      <c r="B1093" s="14" t="s">
        <v>132</v>
      </c>
      <c r="C1093" s="34"/>
      <c r="D1093" s="26"/>
      <c r="E1093" s="44"/>
      <c r="F1093" s="34" t="s">
        <v>90</v>
      </c>
      <c r="G1093" s="9" t="s">
        <v>11</v>
      </c>
      <c r="H1093" s="11">
        <v>2008</v>
      </c>
      <c r="I1093" s="11" t="s">
        <v>12</v>
      </c>
      <c r="J1093" s="12" t="s">
        <v>16</v>
      </c>
      <c r="K1093" s="16" t="s">
        <v>6</v>
      </c>
      <c r="L1093" s="16" t="s">
        <v>7</v>
      </c>
      <c r="M1093" s="10">
        <v>0</v>
      </c>
      <c r="N1093" s="19">
        <v>140</v>
      </c>
      <c r="O1093" s="23">
        <v>420</v>
      </c>
      <c r="P1093" s="17">
        <f t="shared" si="38"/>
        <v>168</v>
      </c>
      <c r="Q1093" s="18">
        <f t="shared" si="39"/>
        <v>504</v>
      </c>
    </row>
    <row r="1094" spans="2:17" s="1" customFormat="1" ht="15.75" customHeight="1">
      <c r="B1094" s="14" t="s">
        <v>132</v>
      </c>
      <c r="C1094" s="34"/>
      <c r="D1094" s="26"/>
      <c r="E1094" s="21"/>
      <c r="F1094" s="34" t="s">
        <v>90</v>
      </c>
      <c r="G1094" s="9" t="s">
        <v>11</v>
      </c>
      <c r="H1094" s="11">
        <v>2008</v>
      </c>
      <c r="I1094" s="11" t="s">
        <v>5</v>
      </c>
      <c r="J1094" s="12" t="s">
        <v>100</v>
      </c>
      <c r="K1094" s="16" t="s">
        <v>6</v>
      </c>
      <c r="L1094" s="16" t="s">
        <v>7</v>
      </c>
      <c r="M1094" s="10">
        <v>0</v>
      </c>
      <c r="N1094" s="19">
        <v>70</v>
      </c>
      <c r="O1094" s="23"/>
      <c r="P1094" s="17">
        <f t="shared" ref="P1094:P1157" si="40">N1094*1.2</f>
        <v>84</v>
      </c>
      <c r="Q1094" s="18">
        <f t="shared" ref="Q1094:Q1157" si="41">O1094*1.2</f>
        <v>0</v>
      </c>
    </row>
    <row r="1095" spans="2:17" s="1" customFormat="1" ht="15.75" customHeight="1">
      <c r="B1095" s="14" t="s">
        <v>132</v>
      </c>
      <c r="C1095" s="34"/>
      <c r="D1095" s="26"/>
      <c r="E1095" s="21"/>
      <c r="F1095" s="34" t="s">
        <v>90</v>
      </c>
      <c r="G1095" s="9" t="s">
        <v>11</v>
      </c>
      <c r="H1095" s="11">
        <v>2009</v>
      </c>
      <c r="I1095" s="11" t="s">
        <v>12</v>
      </c>
      <c r="J1095" s="12" t="s">
        <v>16</v>
      </c>
      <c r="K1095" s="16" t="s">
        <v>6</v>
      </c>
      <c r="L1095" s="16" t="s">
        <v>7</v>
      </c>
      <c r="M1095" s="10">
        <v>0</v>
      </c>
      <c r="N1095" s="19">
        <v>380</v>
      </c>
      <c r="O1095" s="23">
        <v>1140</v>
      </c>
      <c r="P1095" s="17">
        <f t="shared" si="40"/>
        <v>456</v>
      </c>
      <c r="Q1095" s="18">
        <f t="shared" si="41"/>
        <v>1368</v>
      </c>
    </row>
    <row r="1096" spans="2:17" s="1" customFormat="1" ht="15.75" customHeight="1">
      <c r="B1096" s="14" t="s">
        <v>141</v>
      </c>
      <c r="C1096" s="34"/>
      <c r="D1096" s="26"/>
      <c r="E1096" s="21"/>
      <c r="F1096" s="34" t="s">
        <v>90</v>
      </c>
      <c r="G1096" s="9" t="s">
        <v>11</v>
      </c>
      <c r="H1096" s="11">
        <v>2005</v>
      </c>
      <c r="I1096" s="11" t="s">
        <v>5</v>
      </c>
      <c r="J1096" s="12" t="s">
        <v>100</v>
      </c>
      <c r="K1096" s="16" t="s">
        <v>6</v>
      </c>
      <c r="L1096" s="16" t="s">
        <v>7</v>
      </c>
      <c r="M1096" s="10">
        <v>1</v>
      </c>
      <c r="N1096" s="19">
        <v>15</v>
      </c>
      <c r="O1096" s="23"/>
      <c r="P1096" s="17">
        <f t="shared" si="40"/>
        <v>18</v>
      </c>
      <c r="Q1096" s="18">
        <f t="shared" si="41"/>
        <v>0</v>
      </c>
    </row>
    <row r="1097" spans="2:17" s="1" customFormat="1" ht="15.75" customHeight="1">
      <c r="B1097" s="14" t="s">
        <v>255</v>
      </c>
      <c r="C1097" s="34"/>
      <c r="D1097" s="26"/>
      <c r="E1097" s="40" t="s">
        <v>254</v>
      </c>
      <c r="F1097" s="34" t="s">
        <v>90</v>
      </c>
      <c r="G1097" s="9" t="s">
        <v>37</v>
      </c>
      <c r="H1097" s="11">
        <v>2009</v>
      </c>
      <c r="I1097" s="11" t="s">
        <v>5</v>
      </c>
      <c r="J1097" s="12" t="s">
        <v>100</v>
      </c>
      <c r="K1097" s="16" t="s">
        <v>6</v>
      </c>
      <c r="L1097" s="16" t="s">
        <v>7</v>
      </c>
      <c r="M1097" s="10">
        <v>1</v>
      </c>
      <c r="N1097" s="19">
        <v>240</v>
      </c>
      <c r="O1097" s="23"/>
      <c r="P1097" s="17">
        <f t="shared" si="40"/>
        <v>288</v>
      </c>
      <c r="Q1097" s="18">
        <f t="shared" si="41"/>
        <v>0</v>
      </c>
    </row>
    <row r="1098" spans="2:17" s="1" customFormat="1" ht="15.75" customHeight="1">
      <c r="B1098" s="14" t="s">
        <v>170</v>
      </c>
      <c r="C1098" s="34"/>
      <c r="D1098" s="26"/>
      <c r="E1098" s="21"/>
      <c r="F1098" s="34" t="s">
        <v>90</v>
      </c>
      <c r="G1098" s="9" t="s">
        <v>37</v>
      </c>
      <c r="H1098" s="11">
        <v>1981</v>
      </c>
      <c r="I1098" s="11" t="s">
        <v>5</v>
      </c>
      <c r="J1098" s="12" t="s">
        <v>100</v>
      </c>
      <c r="K1098" s="16" t="s">
        <v>165</v>
      </c>
      <c r="L1098" s="16" t="s">
        <v>24</v>
      </c>
      <c r="M1098" s="10">
        <v>1</v>
      </c>
      <c r="N1098" s="19">
        <v>25</v>
      </c>
      <c r="O1098" s="23"/>
      <c r="P1098" s="17">
        <f t="shared" si="40"/>
        <v>30</v>
      </c>
      <c r="Q1098" s="18">
        <f t="shared" si="41"/>
        <v>0</v>
      </c>
    </row>
    <row r="1099" spans="2:17" s="1" customFormat="1" ht="15.75" customHeight="1">
      <c r="B1099" s="14" t="s">
        <v>92</v>
      </c>
      <c r="C1099" s="34"/>
      <c r="D1099" s="26"/>
      <c r="E1099" s="21"/>
      <c r="F1099" s="34" t="s">
        <v>90</v>
      </c>
      <c r="G1099" s="9" t="s">
        <v>37</v>
      </c>
      <c r="H1099" s="11">
        <v>1980</v>
      </c>
      <c r="I1099" s="11" t="s">
        <v>5</v>
      </c>
      <c r="J1099" s="12" t="s">
        <v>100</v>
      </c>
      <c r="K1099" s="16" t="s">
        <v>6</v>
      </c>
      <c r="L1099" s="16" t="s">
        <v>24</v>
      </c>
      <c r="M1099" s="10">
        <v>2</v>
      </c>
      <c r="N1099" s="19">
        <v>40</v>
      </c>
      <c r="O1099" s="23"/>
      <c r="P1099" s="17">
        <f t="shared" si="40"/>
        <v>48</v>
      </c>
      <c r="Q1099" s="18">
        <f t="shared" si="41"/>
        <v>0</v>
      </c>
    </row>
    <row r="1100" spans="2:17" s="1" customFormat="1" ht="15.75" customHeight="1">
      <c r="B1100" s="14" t="s">
        <v>92</v>
      </c>
      <c r="C1100" s="34"/>
      <c r="D1100" s="26"/>
      <c r="E1100" s="21"/>
      <c r="F1100" s="34" t="s">
        <v>90</v>
      </c>
      <c r="G1100" s="9" t="s">
        <v>37</v>
      </c>
      <c r="H1100" s="11">
        <v>1982</v>
      </c>
      <c r="I1100" s="11" t="s">
        <v>5</v>
      </c>
      <c r="J1100" s="12" t="s">
        <v>100</v>
      </c>
      <c r="K1100" s="16" t="s">
        <v>25</v>
      </c>
      <c r="L1100" s="16" t="s">
        <v>24</v>
      </c>
      <c r="M1100" s="10">
        <v>2</v>
      </c>
      <c r="N1100" s="19">
        <v>50</v>
      </c>
      <c r="O1100" s="23"/>
      <c r="P1100" s="17">
        <f t="shared" si="40"/>
        <v>60</v>
      </c>
      <c r="Q1100" s="18">
        <f t="shared" si="41"/>
        <v>0</v>
      </c>
    </row>
    <row r="1101" spans="2:17" s="1" customFormat="1" ht="15.75" customHeight="1">
      <c r="B1101" s="14" t="s">
        <v>92</v>
      </c>
      <c r="C1101" s="34"/>
      <c r="D1101" s="26"/>
      <c r="E1101" s="21"/>
      <c r="F1101" s="34" t="s">
        <v>90</v>
      </c>
      <c r="G1101" s="9" t="s">
        <v>37</v>
      </c>
      <c r="H1101" s="11">
        <v>1982</v>
      </c>
      <c r="I1101" s="11" t="s">
        <v>5</v>
      </c>
      <c r="J1101" s="12" t="s">
        <v>100</v>
      </c>
      <c r="K1101" s="16" t="s">
        <v>165</v>
      </c>
      <c r="L1101" s="16" t="s">
        <v>24</v>
      </c>
      <c r="M1101" s="10">
        <v>0</v>
      </c>
      <c r="N1101" s="19">
        <v>45</v>
      </c>
      <c r="O1101" s="23"/>
      <c r="P1101" s="17">
        <f t="shared" si="40"/>
        <v>54</v>
      </c>
      <c r="Q1101" s="18">
        <f t="shared" si="41"/>
        <v>0</v>
      </c>
    </row>
    <row r="1102" spans="2:17" s="1" customFormat="1" ht="15.75" customHeight="1">
      <c r="B1102" s="14" t="s">
        <v>92</v>
      </c>
      <c r="C1102" s="34"/>
      <c r="D1102" s="26"/>
      <c r="E1102" s="21"/>
      <c r="F1102" s="34" t="s">
        <v>90</v>
      </c>
      <c r="G1102" s="9" t="s">
        <v>37</v>
      </c>
      <c r="H1102" s="11">
        <v>1983</v>
      </c>
      <c r="I1102" s="11" t="s">
        <v>5</v>
      </c>
      <c r="J1102" s="12" t="s">
        <v>33</v>
      </c>
      <c r="K1102" s="16" t="s">
        <v>6</v>
      </c>
      <c r="L1102" s="16" t="s">
        <v>7</v>
      </c>
      <c r="M1102" s="10">
        <v>8</v>
      </c>
      <c r="N1102" s="19">
        <v>35</v>
      </c>
      <c r="O1102" s="23"/>
      <c r="P1102" s="17">
        <f t="shared" si="40"/>
        <v>42</v>
      </c>
      <c r="Q1102" s="18">
        <f t="shared" si="41"/>
        <v>0</v>
      </c>
    </row>
    <row r="1103" spans="2:17" s="1" customFormat="1" ht="15.75" customHeight="1">
      <c r="B1103" s="14" t="s">
        <v>92</v>
      </c>
      <c r="C1103" s="34"/>
      <c r="D1103" s="25"/>
      <c r="E1103" s="20"/>
      <c r="F1103" s="34" t="s">
        <v>90</v>
      </c>
      <c r="G1103" s="9" t="s">
        <v>37</v>
      </c>
      <c r="H1103" s="11">
        <v>1983</v>
      </c>
      <c r="I1103" s="11" t="s">
        <v>5</v>
      </c>
      <c r="J1103" s="12" t="s">
        <v>100</v>
      </c>
      <c r="K1103" s="16" t="s">
        <v>6</v>
      </c>
      <c r="L1103" s="16" t="s">
        <v>9</v>
      </c>
      <c r="M1103" s="10">
        <v>0</v>
      </c>
      <c r="N1103" s="19">
        <v>60</v>
      </c>
      <c r="O1103" s="23"/>
      <c r="P1103" s="17">
        <f t="shared" si="40"/>
        <v>72</v>
      </c>
      <c r="Q1103" s="18">
        <f t="shared" si="41"/>
        <v>0</v>
      </c>
    </row>
    <row r="1104" spans="2:17" s="1" customFormat="1" ht="15.75" customHeight="1">
      <c r="B1104" s="14" t="s">
        <v>92</v>
      </c>
      <c r="C1104" s="34"/>
      <c r="D1104" s="26"/>
      <c r="E1104" s="21"/>
      <c r="F1104" s="34" t="s">
        <v>90</v>
      </c>
      <c r="G1104" s="9" t="s">
        <v>37</v>
      </c>
      <c r="H1104" s="11">
        <v>1985</v>
      </c>
      <c r="I1104" s="11" t="s">
        <v>5</v>
      </c>
      <c r="J1104" s="12" t="s">
        <v>100</v>
      </c>
      <c r="K1104" s="16" t="s">
        <v>25</v>
      </c>
      <c r="L1104" s="16" t="s">
        <v>7</v>
      </c>
      <c r="M1104" s="10">
        <v>3</v>
      </c>
      <c r="N1104" s="19">
        <v>45</v>
      </c>
      <c r="O1104" s="23"/>
      <c r="P1104" s="17">
        <f t="shared" si="40"/>
        <v>54</v>
      </c>
      <c r="Q1104" s="18">
        <f t="shared" si="41"/>
        <v>0</v>
      </c>
    </row>
    <row r="1105" spans="2:17" s="1" customFormat="1" ht="15.75" customHeight="1">
      <c r="B1105" s="14" t="s">
        <v>92</v>
      </c>
      <c r="C1105" s="34"/>
      <c r="D1105" s="26"/>
      <c r="E1105" s="21"/>
      <c r="F1105" s="34" t="s">
        <v>90</v>
      </c>
      <c r="G1105" s="9" t="s">
        <v>37</v>
      </c>
      <c r="H1105" s="11">
        <v>1986</v>
      </c>
      <c r="I1105" s="11" t="s">
        <v>5</v>
      </c>
      <c r="J1105" s="12" t="s">
        <v>100</v>
      </c>
      <c r="K1105" s="16" t="s">
        <v>6</v>
      </c>
      <c r="L1105" s="16" t="s">
        <v>24</v>
      </c>
      <c r="M1105" s="10">
        <v>7</v>
      </c>
      <c r="N1105" s="19">
        <v>40</v>
      </c>
      <c r="O1105" s="23"/>
      <c r="P1105" s="17">
        <f t="shared" si="40"/>
        <v>48</v>
      </c>
      <c r="Q1105" s="18">
        <f t="shared" si="41"/>
        <v>0</v>
      </c>
    </row>
    <row r="1106" spans="2:17" s="1" customFormat="1" ht="15.75" customHeight="1">
      <c r="B1106" s="14" t="s">
        <v>92</v>
      </c>
      <c r="C1106" s="34"/>
      <c r="D1106" s="26"/>
      <c r="E1106" s="21"/>
      <c r="F1106" s="34" t="s">
        <v>90</v>
      </c>
      <c r="G1106" s="9" t="s">
        <v>37</v>
      </c>
      <c r="H1106" s="11">
        <v>1986</v>
      </c>
      <c r="I1106" s="11" t="s">
        <v>5</v>
      </c>
      <c r="J1106" s="12" t="s">
        <v>100</v>
      </c>
      <c r="K1106" s="16" t="s">
        <v>25</v>
      </c>
      <c r="L1106" s="16" t="s">
        <v>9</v>
      </c>
      <c r="M1106" s="10">
        <v>0</v>
      </c>
      <c r="N1106" s="19">
        <v>35</v>
      </c>
      <c r="O1106" s="23"/>
      <c r="P1106" s="17">
        <f t="shared" si="40"/>
        <v>42</v>
      </c>
      <c r="Q1106" s="18">
        <f t="shared" si="41"/>
        <v>0</v>
      </c>
    </row>
    <row r="1107" spans="2:17" s="1" customFormat="1" ht="15.75" customHeight="1">
      <c r="B1107" s="14" t="s">
        <v>92</v>
      </c>
      <c r="C1107" s="34"/>
      <c r="D1107" s="26"/>
      <c r="E1107" s="21"/>
      <c r="F1107" s="34" t="s">
        <v>90</v>
      </c>
      <c r="G1107" s="9" t="s">
        <v>37</v>
      </c>
      <c r="H1107" s="11">
        <v>1990</v>
      </c>
      <c r="I1107" s="11" t="s">
        <v>5</v>
      </c>
      <c r="J1107" s="12" t="s">
        <v>100</v>
      </c>
      <c r="K1107" s="16" t="s">
        <v>6</v>
      </c>
      <c r="L1107" s="16" t="s">
        <v>24</v>
      </c>
      <c r="M1107" s="10">
        <v>0</v>
      </c>
      <c r="N1107" s="19">
        <v>35</v>
      </c>
      <c r="O1107" s="23"/>
      <c r="P1107" s="17">
        <f t="shared" si="40"/>
        <v>42</v>
      </c>
      <c r="Q1107" s="18">
        <f t="shared" si="41"/>
        <v>0</v>
      </c>
    </row>
    <row r="1108" spans="2:17" s="1" customFormat="1" ht="15.75" customHeight="1">
      <c r="B1108" s="14" t="s">
        <v>92</v>
      </c>
      <c r="C1108" s="34"/>
      <c r="D1108" s="26"/>
      <c r="E1108" s="21"/>
      <c r="F1108" s="34" t="s">
        <v>90</v>
      </c>
      <c r="G1108" s="9" t="s">
        <v>37</v>
      </c>
      <c r="H1108" s="11">
        <v>1991</v>
      </c>
      <c r="I1108" s="11" t="s">
        <v>5</v>
      </c>
      <c r="J1108" s="12" t="s">
        <v>100</v>
      </c>
      <c r="K1108" s="16" t="s">
        <v>6</v>
      </c>
      <c r="L1108" s="16" t="s">
        <v>7</v>
      </c>
      <c r="M1108" s="10">
        <v>0</v>
      </c>
      <c r="N1108" s="19">
        <v>25</v>
      </c>
      <c r="O1108" s="23"/>
      <c r="P1108" s="17">
        <f t="shared" si="40"/>
        <v>30</v>
      </c>
      <c r="Q1108" s="18">
        <f t="shared" si="41"/>
        <v>0</v>
      </c>
    </row>
    <row r="1109" spans="2:17" s="1" customFormat="1" ht="15.75" customHeight="1">
      <c r="B1109" s="14" t="s">
        <v>92</v>
      </c>
      <c r="C1109" s="34"/>
      <c r="D1109" s="26"/>
      <c r="E1109" s="21"/>
      <c r="F1109" s="34" t="s">
        <v>90</v>
      </c>
      <c r="G1109" s="9" t="s">
        <v>37</v>
      </c>
      <c r="H1109" s="11">
        <v>1994</v>
      </c>
      <c r="I1109" s="11" t="s">
        <v>5</v>
      </c>
      <c r="J1109" s="12" t="s">
        <v>100</v>
      </c>
      <c r="K1109" s="16" t="s">
        <v>25</v>
      </c>
      <c r="L1109" s="16" t="s">
        <v>7</v>
      </c>
      <c r="M1109" s="10">
        <v>2</v>
      </c>
      <c r="N1109" s="19">
        <v>35</v>
      </c>
      <c r="O1109" s="23"/>
      <c r="P1109" s="17">
        <f t="shared" si="40"/>
        <v>42</v>
      </c>
      <c r="Q1109" s="18">
        <f t="shared" si="41"/>
        <v>0</v>
      </c>
    </row>
    <row r="1110" spans="2:17" s="1" customFormat="1" ht="15.75" customHeight="1">
      <c r="B1110" s="14" t="s">
        <v>92</v>
      </c>
      <c r="C1110" s="34"/>
      <c r="D1110" s="26"/>
      <c r="E1110" s="21"/>
      <c r="F1110" s="34" t="s">
        <v>90</v>
      </c>
      <c r="G1110" s="9" t="s">
        <v>37</v>
      </c>
      <c r="H1110" s="11">
        <v>2001</v>
      </c>
      <c r="I1110" s="11" t="s">
        <v>5</v>
      </c>
      <c r="J1110" s="12" t="s">
        <v>100</v>
      </c>
      <c r="K1110" s="16" t="s">
        <v>6</v>
      </c>
      <c r="L1110" s="16" t="s">
        <v>7</v>
      </c>
      <c r="M1110" s="10">
        <v>0</v>
      </c>
      <c r="N1110" s="19">
        <v>35</v>
      </c>
      <c r="O1110" s="23"/>
      <c r="P1110" s="17">
        <f t="shared" si="40"/>
        <v>42</v>
      </c>
      <c r="Q1110" s="18">
        <f t="shared" si="41"/>
        <v>0</v>
      </c>
    </row>
    <row r="1111" spans="2:17" s="1" customFormat="1" ht="15.75" customHeight="1">
      <c r="B1111" s="14" t="s">
        <v>92</v>
      </c>
      <c r="C1111" s="34"/>
      <c r="D1111" s="26"/>
      <c r="E1111" s="21"/>
      <c r="F1111" s="34" t="s">
        <v>90</v>
      </c>
      <c r="G1111" s="9" t="s">
        <v>37</v>
      </c>
      <c r="H1111" s="11">
        <v>2003</v>
      </c>
      <c r="I1111" s="11" t="s">
        <v>5</v>
      </c>
      <c r="J1111" s="12" t="s">
        <v>100</v>
      </c>
      <c r="K1111" s="16" t="s">
        <v>6</v>
      </c>
      <c r="L1111" s="16" t="s">
        <v>7</v>
      </c>
      <c r="M1111" s="10">
        <v>1</v>
      </c>
      <c r="N1111" s="19">
        <v>35</v>
      </c>
      <c r="O1111" s="23"/>
      <c r="P1111" s="17">
        <f t="shared" si="40"/>
        <v>42</v>
      </c>
      <c r="Q1111" s="18">
        <f t="shared" si="41"/>
        <v>0</v>
      </c>
    </row>
    <row r="1112" spans="2:17" s="1" customFormat="1" ht="15.75" customHeight="1">
      <c r="B1112" s="14" t="s">
        <v>92</v>
      </c>
      <c r="C1112" s="34"/>
      <c r="D1112" s="26"/>
      <c r="E1112" s="21"/>
      <c r="F1112" s="34" t="s">
        <v>90</v>
      </c>
      <c r="G1112" s="9" t="s">
        <v>37</v>
      </c>
      <c r="H1112" s="11">
        <v>2012</v>
      </c>
      <c r="I1112" s="11" t="s">
        <v>5</v>
      </c>
      <c r="J1112" s="12" t="s">
        <v>100</v>
      </c>
      <c r="K1112" s="16" t="s">
        <v>6</v>
      </c>
      <c r="L1112" s="16" t="s">
        <v>7</v>
      </c>
      <c r="M1112" s="10">
        <v>0</v>
      </c>
      <c r="N1112" s="19">
        <v>30</v>
      </c>
      <c r="O1112" s="23"/>
      <c r="P1112" s="17">
        <f t="shared" si="40"/>
        <v>36</v>
      </c>
      <c r="Q1112" s="18">
        <f t="shared" si="41"/>
        <v>0</v>
      </c>
    </row>
    <row r="1113" spans="2:17" s="1" customFormat="1" ht="15.75" customHeight="1">
      <c r="B1113" s="14" t="s">
        <v>92</v>
      </c>
      <c r="C1113" s="34"/>
      <c r="D1113" s="26"/>
      <c r="E1113" s="21"/>
      <c r="F1113" s="34" t="s">
        <v>91</v>
      </c>
      <c r="G1113" s="9" t="s">
        <v>37</v>
      </c>
      <c r="H1113" s="11">
        <v>1955</v>
      </c>
      <c r="I1113" s="11" t="s">
        <v>5</v>
      </c>
      <c r="J1113" s="12" t="s">
        <v>100</v>
      </c>
      <c r="K1113" s="16" t="s">
        <v>25</v>
      </c>
      <c r="L1113" s="16" t="s">
        <v>26</v>
      </c>
      <c r="M1113" s="10">
        <v>0</v>
      </c>
      <c r="N1113" s="19">
        <v>120</v>
      </c>
      <c r="O1113" s="23"/>
      <c r="P1113" s="17">
        <f t="shared" si="40"/>
        <v>144</v>
      </c>
      <c r="Q1113" s="18">
        <f t="shared" si="41"/>
        <v>0</v>
      </c>
    </row>
    <row r="1114" spans="2:17" s="1" customFormat="1" ht="15.75" customHeight="1">
      <c r="B1114" s="14" t="s">
        <v>92</v>
      </c>
      <c r="C1114" s="34"/>
      <c r="D1114" s="26"/>
      <c r="E1114" s="21"/>
      <c r="F1114" s="34" t="s">
        <v>91</v>
      </c>
      <c r="G1114" s="9" t="s">
        <v>37</v>
      </c>
      <c r="H1114" s="11">
        <v>1962</v>
      </c>
      <c r="I1114" s="11" t="s">
        <v>5</v>
      </c>
      <c r="J1114" s="12" t="s">
        <v>100</v>
      </c>
      <c r="K1114" s="16" t="s">
        <v>6</v>
      </c>
      <c r="L1114" s="16" t="s">
        <v>24</v>
      </c>
      <c r="M1114" s="10">
        <v>0</v>
      </c>
      <c r="N1114" s="19">
        <v>90</v>
      </c>
      <c r="O1114" s="23"/>
      <c r="P1114" s="17">
        <f t="shared" si="40"/>
        <v>108</v>
      </c>
      <c r="Q1114" s="18">
        <f t="shared" si="41"/>
        <v>0</v>
      </c>
    </row>
    <row r="1115" spans="2:17" s="1" customFormat="1" ht="15.75" customHeight="1">
      <c r="B1115" s="14" t="s">
        <v>92</v>
      </c>
      <c r="C1115" s="34"/>
      <c r="D1115" s="26"/>
      <c r="E1115" s="21"/>
      <c r="F1115" s="34" t="s">
        <v>91</v>
      </c>
      <c r="G1115" s="9" t="s">
        <v>37</v>
      </c>
      <c r="H1115" s="11">
        <v>1986</v>
      </c>
      <c r="I1115" s="11" t="s">
        <v>5</v>
      </c>
      <c r="J1115" s="12" t="s">
        <v>23</v>
      </c>
      <c r="K1115" s="16" t="s">
        <v>6</v>
      </c>
      <c r="L1115" s="16" t="s">
        <v>7</v>
      </c>
      <c r="M1115" s="10">
        <v>6</v>
      </c>
      <c r="N1115" s="19">
        <v>40</v>
      </c>
      <c r="O1115" s="23">
        <v>240</v>
      </c>
      <c r="P1115" s="17">
        <f t="shared" si="40"/>
        <v>48</v>
      </c>
      <c r="Q1115" s="18">
        <f t="shared" si="41"/>
        <v>288</v>
      </c>
    </row>
    <row r="1116" spans="2:17" s="1" customFormat="1" ht="15.75" customHeight="1">
      <c r="B1116" s="14" t="s">
        <v>92</v>
      </c>
      <c r="C1116" s="34"/>
      <c r="D1116" s="26"/>
      <c r="E1116" s="21"/>
      <c r="F1116" s="34" t="s">
        <v>91</v>
      </c>
      <c r="G1116" s="9" t="s">
        <v>37</v>
      </c>
      <c r="H1116" s="11">
        <v>1990</v>
      </c>
      <c r="I1116" s="11" t="s">
        <v>5</v>
      </c>
      <c r="J1116" s="12" t="s">
        <v>16</v>
      </c>
      <c r="K1116" s="16" t="s">
        <v>6</v>
      </c>
      <c r="L1116" s="16" t="s">
        <v>7</v>
      </c>
      <c r="M1116" s="10">
        <v>0</v>
      </c>
      <c r="N1116" s="19">
        <v>40</v>
      </c>
      <c r="O1116" s="23">
        <v>120</v>
      </c>
      <c r="P1116" s="17">
        <f t="shared" si="40"/>
        <v>48</v>
      </c>
      <c r="Q1116" s="18">
        <f t="shared" si="41"/>
        <v>144</v>
      </c>
    </row>
    <row r="1117" spans="2:17" s="1" customFormat="1" ht="15.75" customHeight="1">
      <c r="B1117" s="14" t="s">
        <v>92</v>
      </c>
      <c r="C1117" s="34"/>
      <c r="D1117" s="26"/>
      <c r="E1117" s="21"/>
      <c r="F1117" s="34" t="s">
        <v>91</v>
      </c>
      <c r="G1117" s="9" t="s">
        <v>37</v>
      </c>
      <c r="H1117" s="11">
        <v>1993</v>
      </c>
      <c r="I1117" s="11" t="s">
        <v>5</v>
      </c>
      <c r="J1117" s="12" t="s">
        <v>100</v>
      </c>
      <c r="K1117" s="16" t="s">
        <v>25</v>
      </c>
      <c r="L1117" s="16" t="s">
        <v>7</v>
      </c>
      <c r="M1117" s="10">
        <v>1</v>
      </c>
      <c r="N1117" s="19">
        <v>35</v>
      </c>
      <c r="O1117" s="23"/>
      <c r="P1117" s="17">
        <f t="shared" si="40"/>
        <v>42</v>
      </c>
      <c r="Q1117" s="18">
        <f t="shared" si="41"/>
        <v>0</v>
      </c>
    </row>
    <row r="1118" spans="2:17" s="1" customFormat="1" ht="15.75" customHeight="1">
      <c r="B1118" s="14" t="s">
        <v>92</v>
      </c>
      <c r="C1118" s="34"/>
      <c r="D1118" s="26"/>
      <c r="E1118" s="21"/>
      <c r="F1118" s="34" t="s">
        <v>91</v>
      </c>
      <c r="G1118" s="9" t="s">
        <v>37</v>
      </c>
      <c r="H1118" s="11">
        <v>1994</v>
      </c>
      <c r="I1118" s="11" t="s">
        <v>5</v>
      </c>
      <c r="J1118" s="12" t="s">
        <v>100</v>
      </c>
      <c r="K1118" s="16" t="s">
        <v>25</v>
      </c>
      <c r="L1118" s="16" t="s">
        <v>7</v>
      </c>
      <c r="M1118" s="10">
        <v>1</v>
      </c>
      <c r="N1118" s="19">
        <v>35</v>
      </c>
      <c r="O1118" s="23"/>
      <c r="P1118" s="17">
        <f t="shared" si="40"/>
        <v>42</v>
      </c>
      <c r="Q1118" s="18">
        <f t="shared" si="41"/>
        <v>0</v>
      </c>
    </row>
    <row r="1119" spans="2:17" s="1" customFormat="1" ht="15.75" customHeight="1">
      <c r="B1119" s="14" t="s">
        <v>92</v>
      </c>
      <c r="C1119" s="34"/>
      <c r="D1119" s="26"/>
      <c r="E1119" s="21"/>
      <c r="F1119" s="34" t="s">
        <v>91</v>
      </c>
      <c r="G1119" s="9" t="s">
        <v>37</v>
      </c>
      <c r="H1119" s="11">
        <v>1995</v>
      </c>
      <c r="I1119" s="11" t="s">
        <v>5</v>
      </c>
      <c r="J1119" s="12" t="s">
        <v>100</v>
      </c>
      <c r="K1119" s="16" t="s">
        <v>25</v>
      </c>
      <c r="L1119" s="16" t="s">
        <v>24</v>
      </c>
      <c r="M1119" s="10">
        <v>1</v>
      </c>
      <c r="N1119" s="19">
        <v>20</v>
      </c>
      <c r="O1119" s="23"/>
      <c r="P1119" s="17">
        <f t="shared" si="40"/>
        <v>24</v>
      </c>
      <c r="Q1119" s="18">
        <f t="shared" si="41"/>
        <v>0</v>
      </c>
    </row>
    <row r="1120" spans="2:17" s="1" customFormat="1" ht="15.75" customHeight="1">
      <c r="B1120" s="14" t="s">
        <v>92</v>
      </c>
      <c r="C1120" s="34"/>
      <c r="D1120" s="26"/>
      <c r="E1120" s="21"/>
      <c r="F1120" s="34" t="s">
        <v>91</v>
      </c>
      <c r="G1120" s="9" t="s">
        <v>37</v>
      </c>
      <c r="H1120" s="11">
        <v>1996</v>
      </c>
      <c r="I1120" s="11" t="s">
        <v>5</v>
      </c>
      <c r="J1120" s="12" t="s">
        <v>23</v>
      </c>
      <c r="K1120" s="16" t="s">
        <v>6</v>
      </c>
      <c r="L1120" s="16" t="s">
        <v>7</v>
      </c>
      <c r="M1120" s="10">
        <v>12</v>
      </c>
      <c r="N1120" s="19">
        <v>30</v>
      </c>
      <c r="O1120" s="23">
        <v>180</v>
      </c>
      <c r="P1120" s="17">
        <f t="shared" si="40"/>
        <v>36</v>
      </c>
      <c r="Q1120" s="18">
        <f t="shared" si="41"/>
        <v>216</v>
      </c>
    </row>
    <row r="1121" spans="2:17" s="1" customFormat="1" ht="15.75" customHeight="1">
      <c r="B1121" s="14" t="s">
        <v>92</v>
      </c>
      <c r="C1121" s="34"/>
      <c r="D1121" s="26"/>
      <c r="E1121" s="21"/>
      <c r="F1121" s="34" t="s">
        <v>91</v>
      </c>
      <c r="G1121" s="9" t="s">
        <v>37</v>
      </c>
      <c r="H1121" s="11">
        <v>1997</v>
      </c>
      <c r="I1121" s="11" t="s">
        <v>5</v>
      </c>
      <c r="J1121" s="12" t="s">
        <v>16</v>
      </c>
      <c r="K1121" s="16" t="s">
        <v>6</v>
      </c>
      <c r="L1121" s="16" t="s">
        <v>7</v>
      </c>
      <c r="M1121" s="10">
        <v>3</v>
      </c>
      <c r="N1121" s="19">
        <v>25</v>
      </c>
      <c r="O1121" s="23">
        <v>75</v>
      </c>
      <c r="P1121" s="17">
        <f t="shared" si="40"/>
        <v>30</v>
      </c>
      <c r="Q1121" s="18">
        <f t="shared" si="41"/>
        <v>90</v>
      </c>
    </row>
    <row r="1122" spans="2:17" s="1" customFormat="1" ht="15.75" customHeight="1">
      <c r="B1122" s="14" t="s">
        <v>92</v>
      </c>
      <c r="C1122" s="34"/>
      <c r="D1122" s="25"/>
      <c r="E1122" s="40"/>
      <c r="F1122" s="34" t="s">
        <v>91</v>
      </c>
      <c r="G1122" s="9" t="s">
        <v>37</v>
      </c>
      <c r="H1122" s="11">
        <v>2002</v>
      </c>
      <c r="I1122" s="11" t="s">
        <v>5</v>
      </c>
      <c r="J1122" s="12" t="s">
        <v>100</v>
      </c>
      <c r="K1122" s="16" t="s">
        <v>6</v>
      </c>
      <c r="L1122" s="16" t="s">
        <v>7</v>
      </c>
      <c r="M1122" s="10">
        <v>0</v>
      </c>
      <c r="N1122" s="19">
        <v>25</v>
      </c>
      <c r="O1122" s="23"/>
      <c r="P1122" s="17">
        <f t="shared" si="40"/>
        <v>30</v>
      </c>
      <c r="Q1122" s="18">
        <f t="shared" si="41"/>
        <v>0</v>
      </c>
    </row>
    <row r="1123" spans="2:17" s="1" customFormat="1" ht="15.75" customHeight="1">
      <c r="B1123" s="14" t="s">
        <v>92</v>
      </c>
      <c r="C1123" s="34"/>
      <c r="D1123" s="26"/>
      <c r="E1123" s="21"/>
      <c r="F1123" s="34" t="s">
        <v>91</v>
      </c>
      <c r="G1123" s="9" t="s">
        <v>37</v>
      </c>
      <c r="H1123" s="11">
        <v>2009</v>
      </c>
      <c r="I1123" s="11" t="s">
        <v>5</v>
      </c>
      <c r="J1123" s="12" t="s">
        <v>100</v>
      </c>
      <c r="K1123" s="16" t="s">
        <v>6</v>
      </c>
      <c r="L1123" s="16" t="s">
        <v>7</v>
      </c>
      <c r="M1123" s="10">
        <v>0</v>
      </c>
      <c r="N1123" s="19">
        <v>20</v>
      </c>
      <c r="O1123" s="23"/>
      <c r="P1123" s="17">
        <f t="shared" si="40"/>
        <v>24</v>
      </c>
      <c r="Q1123" s="18">
        <f t="shared" si="41"/>
        <v>0</v>
      </c>
    </row>
    <row r="1124" spans="2:17" s="1" customFormat="1" ht="15.75" customHeight="1">
      <c r="B1124" s="14" t="s">
        <v>551</v>
      </c>
      <c r="C1124" s="34" t="s">
        <v>414</v>
      </c>
      <c r="D1124" s="26"/>
      <c r="E1124" s="21"/>
      <c r="F1124" s="34" t="s">
        <v>90</v>
      </c>
      <c r="G1124" s="9" t="s">
        <v>37</v>
      </c>
      <c r="H1124" s="11">
        <v>2007</v>
      </c>
      <c r="I1124" s="11" t="s">
        <v>5</v>
      </c>
      <c r="J1124" s="12" t="s">
        <v>100</v>
      </c>
      <c r="K1124" s="16" t="s">
        <v>6</v>
      </c>
      <c r="L1124" s="16" t="s">
        <v>7</v>
      </c>
      <c r="M1124" s="10">
        <v>0</v>
      </c>
      <c r="N1124" s="19">
        <v>15</v>
      </c>
      <c r="O1124" s="23"/>
      <c r="P1124" s="17">
        <f t="shared" si="40"/>
        <v>18</v>
      </c>
      <c r="Q1124" s="18">
        <f t="shared" si="41"/>
        <v>0</v>
      </c>
    </row>
    <row r="1125" spans="2:17" s="1" customFormat="1" ht="15.75" customHeight="1">
      <c r="B1125" s="14" t="s">
        <v>190</v>
      </c>
      <c r="C1125" s="34"/>
      <c r="D1125" s="26"/>
      <c r="E1125" s="21"/>
      <c r="F1125" s="34" t="s">
        <v>90</v>
      </c>
      <c r="G1125" s="9" t="s">
        <v>37</v>
      </c>
      <c r="H1125" s="11">
        <v>1980</v>
      </c>
      <c r="I1125" s="11" t="s">
        <v>5</v>
      </c>
      <c r="J1125" s="12" t="s">
        <v>100</v>
      </c>
      <c r="K1125" s="16" t="s">
        <v>25</v>
      </c>
      <c r="L1125" s="16" t="s">
        <v>24</v>
      </c>
      <c r="M1125" s="10">
        <v>1</v>
      </c>
      <c r="N1125" s="19">
        <v>45</v>
      </c>
      <c r="O1125" s="23"/>
      <c r="P1125" s="17">
        <f t="shared" si="40"/>
        <v>54</v>
      </c>
      <c r="Q1125" s="18">
        <f t="shared" si="41"/>
        <v>0</v>
      </c>
    </row>
    <row r="1126" spans="2:17" s="1" customFormat="1" ht="15.75" customHeight="1">
      <c r="B1126" s="14" t="s">
        <v>190</v>
      </c>
      <c r="C1126" s="34"/>
      <c r="D1126" s="26"/>
      <c r="E1126" s="21"/>
      <c r="F1126" s="34" t="s">
        <v>91</v>
      </c>
      <c r="G1126" s="9" t="s">
        <v>37</v>
      </c>
      <c r="H1126" s="11">
        <v>1986</v>
      </c>
      <c r="I1126" s="11" t="s">
        <v>5</v>
      </c>
      <c r="J1126" s="12" t="s">
        <v>100</v>
      </c>
      <c r="K1126" s="16" t="s">
        <v>25</v>
      </c>
      <c r="L1126" s="16" t="s">
        <v>26</v>
      </c>
      <c r="M1126" s="10">
        <v>0</v>
      </c>
      <c r="N1126" s="19">
        <v>55</v>
      </c>
      <c r="O1126" s="23"/>
      <c r="P1126" s="17">
        <f t="shared" si="40"/>
        <v>66</v>
      </c>
      <c r="Q1126" s="18">
        <f t="shared" si="41"/>
        <v>0</v>
      </c>
    </row>
    <row r="1127" spans="2:17" s="1" customFormat="1" ht="15.75" customHeight="1">
      <c r="B1127" s="14" t="s">
        <v>194</v>
      </c>
      <c r="C1127" s="34"/>
      <c r="D1127" s="26"/>
      <c r="E1127" s="21"/>
      <c r="F1127" s="34" t="s">
        <v>90</v>
      </c>
      <c r="G1127" s="9" t="s">
        <v>37</v>
      </c>
      <c r="H1127" s="11">
        <v>1986</v>
      </c>
      <c r="I1127" s="11" t="s">
        <v>5</v>
      </c>
      <c r="J1127" s="12" t="s">
        <v>100</v>
      </c>
      <c r="K1127" s="16" t="s">
        <v>8</v>
      </c>
      <c r="L1127" s="16" t="s">
        <v>7</v>
      </c>
      <c r="M1127" s="10">
        <v>0</v>
      </c>
      <c r="N1127" s="19">
        <v>25</v>
      </c>
      <c r="O1127" s="23"/>
      <c r="P1127" s="17">
        <f t="shared" si="40"/>
        <v>30</v>
      </c>
      <c r="Q1127" s="18">
        <f t="shared" si="41"/>
        <v>0</v>
      </c>
    </row>
    <row r="1128" spans="2:17" s="1" customFormat="1" ht="15.75" customHeight="1">
      <c r="B1128" s="14" t="s">
        <v>194</v>
      </c>
      <c r="C1128" s="34"/>
      <c r="D1128" s="26"/>
      <c r="E1128" s="21"/>
      <c r="F1128" s="34" t="s">
        <v>90</v>
      </c>
      <c r="G1128" s="9" t="s">
        <v>37</v>
      </c>
      <c r="H1128" s="11">
        <v>1989</v>
      </c>
      <c r="I1128" s="11" t="s">
        <v>5</v>
      </c>
      <c r="J1128" s="12" t="s">
        <v>33</v>
      </c>
      <c r="K1128" s="16" t="s">
        <v>6</v>
      </c>
      <c r="L1128" s="16" t="s">
        <v>7</v>
      </c>
      <c r="M1128" s="10">
        <v>24</v>
      </c>
      <c r="N1128" s="19">
        <v>35</v>
      </c>
      <c r="O1128" s="23">
        <f>35*12</f>
        <v>420</v>
      </c>
      <c r="P1128" s="17">
        <f t="shared" si="40"/>
        <v>42</v>
      </c>
      <c r="Q1128" s="18">
        <f t="shared" si="41"/>
        <v>504</v>
      </c>
    </row>
    <row r="1129" spans="2:17" s="1" customFormat="1" ht="15.75" customHeight="1">
      <c r="B1129" s="14" t="s">
        <v>111</v>
      </c>
      <c r="C1129" s="34"/>
      <c r="D1129" s="26"/>
      <c r="E1129" s="21"/>
      <c r="F1129" s="34" t="s">
        <v>90</v>
      </c>
      <c r="G1129" s="9" t="s">
        <v>37</v>
      </c>
      <c r="H1129" s="11">
        <v>1918</v>
      </c>
      <c r="I1129" s="11" t="s">
        <v>5</v>
      </c>
      <c r="J1129" s="12" t="s">
        <v>100</v>
      </c>
      <c r="K1129" s="16" t="s">
        <v>25</v>
      </c>
      <c r="L1129" s="16" t="s">
        <v>26</v>
      </c>
      <c r="M1129" s="10">
        <v>1</v>
      </c>
      <c r="N1129" s="19">
        <v>720</v>
      </c>
      <c r="O1129" s="23"/>
      <c r="P1129" s="17">
        <f t="shared" si="40"/>
        <v>864</v>
      </c>
      <c r="Q1129" s="18">
        <f t="shared" si="41"/>
        <v>0</v>
      </c>
    </row>
    <row r="1130" spans="2:17" s="1" customFormat="1" ht="15.75" customHeight="1">
      <c r="B1130" s="14" t="s">
        <v>111</v>
      </c>
      <c r="C1130" s="34"/>
      <c r="D1130" s="26"/>
      <c r="E1130" s="21"/>
      <c r="F1130" s="34" t="s">
        <v>90</v>
      </c>
      <c r="G1130" s="9" t="s">
        <v>37</v>
      </c>
      <c r="H1130" s="11">
        <v>1964</v>
      </c>
      <c r="I1130" s="11" t="s">
        <v>5</v>
      </c>
      <c r="J1130" s="12" t="s">
        <v>100</v>
      </c>
      <c r="K1130" s="16" t="s">
        <v>25</v>
      </c>
      <c r="L1130" s="16" t="s">
        <v>9</v>
      </c>
      <c r="M1130" s="10">
        <v>0</v>
      </c>
      <c r="N1130" s="19">
        <v>170</v>
      </c>
      <c r="O1130" s="23"/>
      <c r="P1130" s="17">
        <f t="shared" si="40"/>
        <v>204</v>
      </c>
      <c r="Q1130" s="18">
        <f t="shared" si="41"/>
        <v>0</v>
      </c>
    </row>
    <row r="1131" spans="2:17" s="1" customFormat="1" ht="15.75" customHeight="1">
      <c r="B1131" s="14" t="s">
        <v>111</v>
      </c>
      <c r="C1131" s="34"/>
      <c r="D1131" s="26"/>
      <c r="E1131" s="21"/>
      <c r="F1131" s="34" t="s">
        <v>90</v>
      </c>
      <c r="G1131" s="9" t="s">
        <v>37</v>
      </c>
      <c r="H1131" s="11">
        <v>1977</v>
      </c>
      <c r="I1131" s="11" t="s">
        <v>5</v>
      </c>
      <c r="J1131" s="12" t="s">
        <v>100</v>
      </c>
      <c r="K1131" s="16" t="s">
        <v>187</v>
      </c>
      <c r="L1131" s="16" t="s">
        <v>31</v>
      </c>
      <c r="M1131" s="10">
        <v>1</v>
      </c>
      <c r="N1131" s="19">
        <v>40</v>
      </c>
      <c r="O1131" s="23"/>
      <c r="P1131" s="17">
        <f t="shared" si="40"/>
        <v>48</v>
      </c>
      <c r="Q1131" s="18">
        <f t="shared" si="41"/>
        <v>0</v>
      </c>
    </row>
    <row r="1132" spans="2:17" s="1" customFormat="1" ht="15.75" customHeight="1">
      <c r="B1132" s="14" t="s">
        <v>54</v>
      </c>
      <c r="C1132" s="34" t="s">
        <v>415</v>
      </c>
      <c r="D1132" s="26"/>
      <c r="E1132" s="21"/>
      <c r="F1132" s="34" t="s">
        <v>90</v>
      </c>
      <c r="G1132" s="9" t="s">
        <v>37</v>
      </c>
      <c r="H1132" s="11">
        <v>1994</v>
      </c>
      <c r="I1132" s="11" t="s">
        <v>5</v>
      </c>
      <c r="J1132" s="12" t="s">
        <v>100</v>
      </c>
      <c r="K1132" s="16" t="s">
        <v>6</v>
      </c>
      <c r="L1132" s="16" t="s">
        <v>7</v>
      </c>
      <c r="M1132" s="10">
        <v>0</v>
      </c>
      <c r="N1132" s="19">
        <v>60</v>
      </c>
      <c r="O1132" s="23"/>
      <c r="P1132" s="17">
        <f t="shared" si="40"/>
        <v>72</v>
      </c>
      <c r="Q1132" s="18">
        <f t="shared" si="41"/>
        <v>0</v>
      </c>
    </row>
    <row r="1133" spans="2:17" s="1" customFormat="1" ht="15.75" customHeight="1">
      <c r="B1133" s="14" t="s">
        <v>54</v>
      </c>
      <c r="C1133" s="34" t="s">
        <v>415</v>
      </c>
      <c r="D1133" s="25"/>
      <c r="E1133" s="20"/>
      <c r="F1133" s="34" t="s">
        <v>90</v>
      </c>
      <c r="G1133" s="9" t="s">
        <v>37</v>
      </c>
      <c r="H1133" s="11">
        <v>1997</v>
      </c>
      <c r="I1133" s="11" t="s">
        <v>5</v>
      </c>
      <c r="J1133" s="12" t="s">
        <v>100</v>
      </c>
      <c r="K1133" s="16" t="s">
        <v>6</v>
      </c>
      <c r="L1133" s="16" t="s">
        <v>7</v>
      </c>
      <c r="M1133" s="10">
        <v>1</v>
      </c>
      <c r="N1133" s="19">
        <v>80</v>
      </c>
      <c r="O1133" s="23"/>
      <c r="P1133" s="17">
        <f t="shared" si="40"/>
        <v>96</v>
      </c>
      <c r="Q1133" s="18">
        <f t="shared" si="41"/>
        <v>0</v>
      </c>
    </row>
    <row r="1134" spans="2:17" s="1" customFormat="1" ht="15.75" customHeight="1">
      <c r="B1134" s="14" t="s">
        <v>54</v>
      </c>
      <c r="C1134" s="34" t="s">
        <v>416</v>
      </c>
      <c r="D1134" s="26"/>
      <c r="E1134" s="21"/>
      <c r="F1134" s="34" t="s">
        <v>90</v>
      </c>
      <c r="G1134" s="9" t="s">
        <v>37</v>
      </c>
      <c r="H1134" s="11">
        <v>2015</v>
      </c>
      <c r="I1134" s="11" t="s">
        <v>5</v>
      </c>
      <c r="J1134" s="12" t="s">
        <v>100</v>
      </c>
      <c r="K1134" s="16" t="s">
        <v>6</v>
      </c>
      <c r="L1134" s="16" t="s">
        <v>7</v>
      </c>
      <c r="M1134" s="10">
        <v>0</v>
      </c>
      <c r="N1134" s="19">
        <v>85</v>
      </c>
      <c r="O1134" s="23"/>
      <c r="P1134" s="17">
        <f t="shared" si="40"/>
        <v>102</v>
      </c>
      <c r="Q1134" s="18">
        <f t="shared" si="41"/>
        <v>0</v>
      </c>
    </row>
    <row r="1135" spans="2:17" s="1" customFormat="1" ht="15.75" customHeight="1">
      <c r="B1135" s="14" t="s">
        <v>54</v>
      </c>
      <c r="C1135" s="34" t="s">
        <v>416</v>
      </c>
      <c r="D1135" s="26"/>
      <c r="E1135" s="45"/>
      <c r="F1135" s="34" t="s">
        <v>90</v>
      </c>
      <c r="G1135" s="9" t="s">
        <v>37</v>
      </c>
      <c r="H1135" s="11">
        <v>2019</v>
      </c>
      <c r="I1135" s="11" t="s">
        <v>5</v>
      </c>
      <c r="J1135" s="12" t="s">
        <v>15</v>
      </c>
      <c r="K1135" s="16" t="s">
        <v>6</v>
      </c>
      <c r="L1135" s="16" t="s">
        <v>7</v>
      </c>
      <c r="M1135" s="10">
        <v>0</v>
      </c>
      <c r="N1135" s="19">
        <v>90</v>
      </c>
      <c r="O1135" s="23">
        <v>90</v>
      </c>
      <c r="P1135" s="17">
        <f t="shared" si="40"/>
        <v>108</v>
      </c>
      <c r="Q1135" s="18">
        <f t="shared" si="41"/>
        <v>108</v>
      </c>
    </row>
    <row r="1136" spans="2:17" s="1" customFormat="1" ht="15.75" customHeight="1">
      <c r="B1136" s="14" t="s">
        <v>54</v>
      </c>
      <c r="C1136" s="34"/>
      <c r="D1136" s="26"/>
      <c r="E1136" s="45"/>
      <c r="F1136" s="34" t="s">
        <v>90</v>
      </c>
      <c r="G1136" s="9" t="s">
        <v>37</v>
      </c>
      <c r="H1136" s="11">
        <v>1940</v>
      </c>
      <c r="I1136" s="11" t="s">
        <v>5</v>
      </c>
      <c r="J1136" s="12" t="s">
        <v>100</v>
      </c>
      <c r="K1136" s="16" t="s">
        <v>25</v>
      </c>
      <c r="L1136" s="16" t="s">
        <v>26</v>
      </c>
      <c r="M1136" s="10">
        <v>2</v>
      </c>
      <c r="N1136" s="19">
        <v>850</v>
      </c>
      <c r="O1136" s="23"/>
      <c r="P1136" s="17">
        <f t="shared" si="40"/>
        <v>1020</v>
      </c>
      <c r="Q1136" s="18">
        <f t="shared" si="41"/>
        <v>0</v>
      </c>
    </row>
    <row r="1137" spans="2:17" s="1" customFormat="1" ht="15.75" customHeight="1">
      <c r="B1137" s="14" t="s">
        <v>54</v>
      </c>
      <c r="C1137" s="34"/>
      <c r="D1137" s="26"/>
      <c r="E1137" s="21"/>
      <c r="F1137" s="34" t="s">
        <v>90</v>
      </c>
      <c r="G1137" s="9" t="s">
        <v>37</v>
      </c>
      <c r="H1137" s="11">
        <v>1943</v>
      </c>
      <c r="I1137" s="11" t="s">
        <v>5</v>
      </c>
      <c r="J1137" s="12" t="s">
        <v>15</v>
      </c>
      <c r="K1137" s="16" t="s">
        <v>6</v>
      </c>
      <c r="L1137" s="16" t="s">
        <v>24</v>
      </c>
      <c r="M1137" s="10">
        <v>0</v>
      </c>
      <c r="N1137" s="19">
        <v>1460</v>
      </c>
      <c r="O1137" s="23">
        <v>1460</v>
      </c>
      <c r="P1137" s="17">
        <f t="shared" si="40"/>
        <v>1752</v>
      </c>
      <c r="Q1137" s="18">
        <f t="shared" si="41"/>
        <v>1752</v>
      </c>
    </row>
    <row r="1138" spans="2:17" s="1" customFormat="1" ht="15.75" customHeight="1">
      <c r="B1138" s="14" t="s">
        <v>54</v>
      </c>
      <c r="C1138" s="34"/>
      <c r="D1138" s="25"/>
      <c r="E1138" s="20"/>
      <c r="F1138" s="34" t="s">
        <v>90</v>
      </c>
      <c r="G1138" s="9" t="s">
        <v>37</v>
      </c>
      <c r="H1138" s="11">
        <v>1970</v>
      </c>
      <c r="I1138" s="11" t="s">
        <v>5</v>
      </c>
      <c r="J1138" s="12" t="s">
        <v>100</v>
      </c>
      <c r="K1138" s="16" t="s">
        <v>105</v>
      </c>
      <c r="L1138" s="16" t="s">
        <v>9</v>
      </c>
      <c r="M1138" s="10">
        <v>0</v>
      </c>
      <c r="N1138" s="19">
        <v>200</v>
      </c>
      <c r="O1138" s="23"/>
      <c r="P1138" s="17">
        <f t="shared" si="40"/>
        <v>240</v>
      </c>
      <c r="Q1138" s="18">
        <f t="shared" si="41"/>
        <v>0</v>
      </c>
    </row>
    <row r="1139" spans="2:17" s="1" customFormat="1" ht="15.75" customHeight="1">
      <c r="B1139" s="14" t="s">
        <v>54</v>
      </c>
      <c r="C1139" s="34"/>
      <c r="D1139" s="25"/>
      <c r="E1139" s="40" t="s">
        <v>254</v>
      </c>
      <c r="F1139" s="34" t="s">
        <v>90</v>
      </c>
      <c r="G1139" s="9" t="s">
        <v>37</v>
      </c>
      <c r="H1139" s="11">
        <v>1975</v>
      </c>
      <c r="I1139" s="11" t="s">
        <v>5</v>
      </c>
      <c r="J1139" s="12" t="s">
        <v>100</v>
      </c>
      <c r="K1139" s="16" t="s">
        <v>25</v>
      </c>
      <c r="L1139" s="16" t="s">
        <v>24</v>
      </c>
      <c r="M1139" s="10">
        <v>0</v>
      </c>
      <c r="N1139" s="19">
        <v>400</v>
      </c>
      <c r="O1139" s="23"/>
      <c r="P1139" s="17">
        <f t="shared" si="40"/>
        <v>480</v>
      </c>
      <c r="Q1139" s="18">
        <f t="shared" si="41"/>
        <v>0</v>
      </c>
    </row>
    <row r="1140" spans="2:17" s="1" customFormat="1" ht="15.75" customHeight="1">
      <c r="B1140" s="14" t="s">
        <v>54</v>
      </c>
      <c r="C1140" s="34"/>
      <c r="D1140" s="25"/>
      <c r="E1140" s="40"/>
      <c r="F1140" s="34" t="s">
        <v>90</v>
      </c>
      <c r="G1140" s="9" t="s">
        <v>37</v>
      </c>
      <c r="H1140" s="11">
        <v>1976</v>
      </c>
      <c r="I1140" s="11" t="s">
        <v>5</v>
      </c>
      <c r="J1140" s="12" t="s">
        <v>100</v>
      </c>
      <c r="K1140" s="16" t="s">
        <v>25</v>
      </c>
      <c r="L1140" s="16" t="s">
        <v>9</v>
      </c>
      <c r="M1140" s="10">
        <v>0</v>
      </c>
      <c r="N1140" s="19">
        <v>295</v>
      </c>
      <c r="O1140" s="23"/>
      <c r="P1140" s="17">
        <f t="shared" si="40"/>
        <v>354</v>
      </c>
      <c r="Q1140" s="18">
        <f t="shared" si="41"/>
        <v>0</v>
      </c>
    </row>
    <row r="1141" spans="2:17" s="1" customFormat="1" ht="15.75" customHeight="1">
      <c r="B1141" s="14" t="s">
        <v>54</v>
      </c>
      <c r="C1141" s="34"/>
      <c r="D1141" s="26"/>
      <c r="E1141" s="21"/>
      <c r="F1141" s="34" t="s">
        <v>90</v>
      </c>
      <c r="G1141" s="9" t="s">
        <v>37</v>
      </c>
      <c r="H1141" s="11">
        <v>1979</v>
      </c>
      <c r="I1141" s="11" t="s">
        <v>5</v>
      </c>
      <c r="J1141" s="12" t="s">
        <v>100</v>
      </c>
      <c r="K1141" s="16" t="s">
        <v>25</v>
      </c>
      <c r="L1141" s="16" t="s">
        <v>24</v>
      </c>
      <c r="M1141" s="10">
        <v>0</v>
      </c>
      <c r="N1141" s="19">
        <v>310</v>
      </c>
      <c r="O1141" s="23"/>
      <c r="P1141" s="17">
        <f t="shared" si="40"/>
        <v>372</v>
      </c>
      <c r="Q1141" s="18">
        <f t="shared" si="41"/>
        <v>0</v>
      </c>
    </row>
    <row r="1142" spans="2:17" s="1" customFormat="1" ht="15.75" customHeight="1">
      <c r="B1142" s="14" t="s">
        <v>54</v>
      </c>
      <c r="C1142" s="34"/>
      <c r="D1142" s="26"/>
      <c r="E1142" s="21"/>
      <c r="F1142" s="34" t="s">
        <v>90</v>
      </c>
      <c r="G1142" s="9" t="s">
        <v>37</v>
      </c>
      <c r="H1142" s="11">
        <v>1979</v>
      </c>
      <c r="I1142" s="11" t="s">
        <v>5</v>
      </c>
      <c r="J1142" s="12" t="s">
        <v>100</v>
      </c>
      <c r="K1142" s="16" t="s">
        <v>25</v>
      </c>
      <c r="L1142" s="16" t="s">
        <v>24</v>
      </c>
      <c r="M1142" s="10">
        <v>0</v>
      </c>
      <c r="N1142" s="19">
        <v>300</v>
      </c>
      <c r="O1142" s="23"/>
      <c r="P1142" s="17">
        <f t="shared" si="40"/>
        <v>360</v>
      </c>
      <c r="Q1142" s="18">
        <f t="shared" si="41"/>
        <v>0</v>
      </c>
    </row>
    <row r="1143" spans="2:17" s="1" customFormat="1" ht="15.75" customHeight="1">
      <c r="B1143" s="14" t="s">
        <v>54</v>
      </c>
      <c r="C1143" s="34"/>
      <c r="D1143" s="26" t="s">
        <v>251</v>
      </c>
      <c r="E1143" s="21"/>
      <c r="F1143" s="34" t="s">
        <v>90</v>
      </c>
      <c r="G1143" s="9" t="s">
        <v>37</v>
      </c>
      <c r="H1143" s="11">
        <v>1981</v>
      </c>
      <c r="I1143" s="11" t="s">
        <v>12</v>
      </c>
      <c r="J1143" s="12" t="s">
        <v>100</v>
      </c>
      <c r="K1143" s="16" t="s">
        <v>25</v>
      </c>
      <c r="L1143" s="16" t="s">
        <v>24</v>
      </c>
      <c r="M1143" s="10">
        <v>1</v>
      </c>
      <c r="N1143" s="19">
        <v>600</v>
      </c>
      <c r="O1143" s="23"/>
      <c r="P1143" s="17">
        <f t="shared" si="40"/>
        <v>720</v>
      </c>
      <c r="Q1143" s="18">
        <f t="shared" si="41"/>
        <v>0</v>
      </c>
    </row>
    <row r="1144" spans="2:17" s="1" customFormat="1" ht="15.75" customHeight="1">
      <c r="B1144" s="14" t="s">
        <v>54</v>
      </c>
      <c r="C1144" s="34"/>
      <c r="D1144" s="26"/>
      <c r="E1144" s="21"/>
      <c r="F1144" s="34" t="s">
        <v>90</v>
      </c>
      <c r="G1144" s="9" t="s">
        <v>37</v>
      </c>
      <c r="H1144" s="11">
        <v>1981</v>
      </c>
      <c r="I1144" s="11" t="s">
        <v>5</v>
      </c>
      <c r="J1144" s="12" t="s">
        <v>100</v>
      </c>
      <c r="K1144" s="16" t="s">
        <v>25</v>
      </c>
      <c r="L1144" s="16" t="s">
        <v>24</v>
      </c>
      <c r="M1144" s="10">
        <v>0</v>
      </c>
      <c r="N1144" s="19">
        <v>260</v>
      </c>
      <c r="O1144" s="23"/>
      <c r="P1144" s="17">
        <f t="shared" si="40"/>
        <v>312</v>
      </c>
      <c r="Q1144" s="18">
        <f t="shared" si="41"/>
        <v>0</v>
      </c>
    </row>
    <row r="1145" spans="2:17" s="1" customFormat="1" ht="15.75" customHeight="1">
      <c r="B1145" s="14" t="s">
        <v>54</v>
      </c>
      <c r="C1145" s="34"/>
      <c r="D1145" s="26"/>
      <c r="E1145" s="21"/>
      <c r="F1145" s="34" t="s">
        <v>90</v>
      </c>
      <c r="G1145" s="9" t="s">
        <v>37</v>
      </c>
      <c r="H1145" s="11">
        <v>1981</v>
      </c>
      <c r="I1145" s="11" t="s">
        <v>5</v>
      </c>
      <c r="J1145" s="12" t="s">
        <v>100</v>
      </c>
      <c r="K1145" s="16" t="s">
        <v>165</v>
      </c>
      <c r="L1145" s="16" t="s">
        <v>9</v>
      </c>
      <c r="M1145" s="10">
        <v>0</v>
      </c>
      <c r="N1145" s="19">
        <v>225</v>
      </c>
      <c r="O1145" s="23"/>
      <c r="P1145" s="17">
        <f t="shared" si="40"/>
        <v>270</v>
      </c>
      <c r="Q1145" s="18">
        <f t="shared" si="41"/>
        <v>0</v>
      </c>
    </row>
    <row r="1146" spans="2:17" s="1" customFormat="1" ht="15.75" customHeight="1">
      <c r="B1146" s="14" t="s">
        <v>54</v>
      </c>
      <c r="C1146" s="34"/>
      <c r="D1146" s="26"/>
      <c r="E1146" s="21"/>
      <c r="F1146" s="34" t="s">
        <v>90</v>
      </c>
      <c r="G1146" s="9" t="s">
        <v>37</v>
      </c>
      <c r="H1146" s="11">
        <v>1982</v>
      </c>
      <c r="I1146" s="11" t="s">
        <v>5</v>
      </c>
      <c r="J1146" s="12" t="s">
        <v>100</v>
      </c>
      <c r="K1146" s="16" t="s">
        <v>6</v>
      </c>
      <c r="L1146" s="16" t="s">
        <v>9</v>
      </c>
      <c r="M1146" s="10">
        <v>0</v>
      </c>
      <c r="N1146" s="19">
        <v>680</v>
      </c>
      <c r="O1146" s="23"/>
      <c r="P1146" s="17">
        <f t="shared" si="40"/>
        <v>816</v>
      </c>
      <c r="Q1146" s="18">
        <f t="shared" si="41"/>
        <v>0</v>
      </c>
    </row>
    <row r="1147" spans="2:17" s="1" customFormat="1" ht="15.75" customHeight="1">
      <c r="B1147" s="14" t="s">
        <v>54</v>
      </c>
      <c r="C1147" s="34"/>
      <c r="D1147" s="25"/>
      <c r="E1147" s="20"/>
      <c r="F1147" s="34" t="s">
        <v>90</v>
      </c>
      <c r="G1147" s="9" t="s">
        <v>37</v>
      </c>
      <c r="H1147" s="11">
        <v>1983</v>
      </c>
      <c r="I1147" s="11" t="s">
        <v>5</v>
      </c>
      <c r="J1147" s="12" t="s">
        <v>100</v>
      </c>
      <c r="K1147" s="16" t="s">
        <v>25</v>
      </c>
      <c r="L1147" s="16" t="s">
        <v>9</v>
      </c>
      <c r="M1147" s="10">
        <v>0</v>
      </c>
      <c r="N1147" s="19">
        <v>210</v>
      </c>
      <c r="O1147" s="23"/>
      <c r="P1147" s="17">
        <f t="shared" si="40"/>
        <v>252</v>
      </c>
      <c r="Q1147" s="18">
        <f t="shared" si="41"/>
        <v>0</v>
      </c>
    </row>
    <row r="1148" spans="2:17" s="1" customFormat="1" ht="15.75" customHeight="1">
      <c r="B1148" s="14" t="s">
        <v>54</v>
      </c>
      <c r="C1148" s="34"/>
      <c r="D1148" s="26" t="s">
        <v>251</v>
      </c>
      <c r="E1148" s="21"/>
      <c r="F1148" s="34" t="s">
        <v>90</v>
      </c>
      <c r="G1148" s="9" t="s">
        <v>37</v>
      </c>
      <c r="H1148" s="11">
        <v>1985</v>
      </c>
      <c r="I1148" s="11" t="s">
        <v>12</v>
      </c>
      <c r="J1148" s="12" t="s">
        <v>100</v>
      </c>
      <c r="K1148" s="16" t="s">
        <v>6</v>
      </c>
      <c r="L1148" s="16" t="s">
        <v>7</v>
      </c>
      <c r="M1148" s="10">
        <v>2</v>
      </c>
      <c r="N1148" s="19">
        <v>1100</v>
      </c>
      <c r="O1148" s="23"/>
      <c r="P1148" s="17">
        <f t="shared" si="40"/>
        <v>1320</v>
      </c>
      <c r="Q1148" s="18">
        <f t="shared" si="41"/>
        <v>0</v>
      </c>
    </row>
    <row r="1149" spans="2:17" s="1" customFormat="1" ht="15.75" customHeight="1">
      <c r="B1149" s="14" t="s">
        <v>54</v>
      </c>
      <c r="C1149" s="34"/>
      <c r="D1149" s="25"/>
      <c r="E1149" s="20"/>
      <c r="F1149" s="34" t="s">
        <v>90</v>
      </c>
      <c r="G1149" s="9" t="s">
        <v>37</v>
      </c>
      <c r="H1149" s="11">
        <v>1985</v>
      </c>
      <c r="I1149" s="11" t="s">
        <v>5</v>
      </c>
      <c r="J1149" s="12" t="s">
        <v>33</v>
      </c>
      <c r="K1149" s="16" t="s">
        <v>6</v>
      </c>
      <c r="L1149" s="16" t="s">
        <v>7</v>
      </c>
      <c r="M1149" s="10">
        <v>0</v>
      </c>
      <c r="N1149" s="19">
        <v>520</v>
      </c>
      <c r="O1149" s="23">
        <v>6240</v>
      </c>
      <c r="P1149" s="17">
        <f t="shared" si="40"/>
        <v>624</v>
      </c>
      <c r="Q1149" s="18">
        <f t="shared" si="41"/>
        <v>7488</v>
      </c>
    </row>
    <row r="1150" spans="2:17" s="1" customFormat="1" ht="15.75" customHeight="1">
      <c r="B1150" s="14" t="s">
        <v>54</v>
      </c>
      <c r="C1150" s="34"/>
      <c r="D1150" s="26"/>
      <c r="E1150" s="21"/>
      <c r="F1150" s="34" t="s">
        <v>90</v>
      </c>
      <c r="G1150" s="9" t="s">
        <v>37</v>
      </c>
      <c r="H1150" s="11">
        <v>1986</v>
      </c>
      <c r="I1150" s="11" t="s">
        <v>5</v>
      </c>
      <c r="J1150" s="12" t="s">
        <v>100</v>
      </c>
      <c r="K1150" s="16" t="s">
        <v>25</v>
      </c>
      <c r="L1150" s="16" t="s">
        <v>7</v>
      </c>
      <c r="M1150" s="10">
        <v>0</v>
      </c>
      <c r="N1150" s="19">
        <v>370</v>
      </c>
      <c r="O1150" s="23"/>
      <c r="P1150" s="17">
        <f t="shared" si="40"/>
        <v>444</v>
      </c>
      <c r="Q1150" s="18">
        <f t="shared" si="41"/>
        <v>0</v>
      </c>
    </row>
    <row r="1151" spans="2:17" s="1" customFormat="1" ht="15.75" customHeight="1">
      <c r="B1151" s="14" t="s">
        <v>54</v>
      </c>
      <c r="C1151" s="34"/>
      <c r="D1151" s="25"/>
      <c r="E1151" s="20"/>
      <c r="F1151" s="34" t="s">
        <v>90</v>
      </c>
      <c r="G1151" s="9" t="s">
        <v>37</v>
      </c>
      <c r="H1151" s="11">
        <v>1986</v>
      </c>
      <c r="I1151" s="11" t="s">
        <v>5</v>
      </c>
      <c r="J1151" s="12" t="s">
        <v>100</v>
      </c>
      <c r="K1151" s="16" t="s">
        <v>25</v>
      </c>
      <c r="L1151" s="16" t="s">
        <v>7</v>
      </c>
      <c r="M1151" s="10">
        <v>0</v>
      </c>
      <c r="N1151" s="19">
        <v>355</v>
      </c>
      <c r="O1151" s="23"/>
      <c r="P1151" s="17">
        <f t="shared" si="40"/>
        <v>426</v>
      </c>
      <c r="Q1151" s="18">
        <f t="shared" si="41"/>
        <v>0</v>
      </c>
    </row>
    <row r="1152" spans="2:17" s="1" customFormat="1" ht="15.75" customHeight="1">
      <c r="B1152" s="14" t="s">
        <v>54</v>
      </c>
      <c r="C1152" s="34"/>
      <c r="D1152" s="26"/>
      <c r="E1152" s="21"/>
      <c r="F1152" s="34" t="s">
        <v>90</v>
      </c>
      <c r="G1152" s="9" t="s">
        <v>37</v>
      </c>
      <c r="H1152" s="11">
        <v>1987</v>
      </c>
      <c r="I1152" s="11" t="s">
        <v>5</v>
      </c>
      <c r="J1152" s="12" t="s">
        <v>100</v>
      </c>
      <c r="K1152" s="16" t="s">
        <v>6</v>
      </c>
      <c r="L1152" s="16" t="s">
        <v>7</v>
      </c>
      <c r="M1152" s="10">
        <v>0</v>
      </c>
      <c r="N1152" s="19">
        <v>330</v>
      </c>
      <c r="O1152" s="23"/>
      <c r="P1152" s="17">
        <f t="shared" si="40"/>
        <v>396</v>
      </c>
      <c r="Q1152" s="18">
        <f t="shared" si="41"/>
        <v>0</v>
      </c>
    </row>
    <row r="1153" spans="2:17" s="1" customFormat="1" ht="15.75" customHeight="1">
      <c r="B1153" s="14" t="s">
        <v>54</v>
      </c>
      <c r="C1153" s="34"/>
      <c r="D1153" s="26"/>
      <c r="E1153" s="21"/>
      <c r="F1153" s="34" t="s">
        <v>90</v>
      </c>
      <c r="G1153" s="9" t="s">
        <v>37</v>
      </c>
      <c r="H1153" s="11">
        <v>1987</v>
      </c>
      <c r="I1153" s="11" t="s">
        <v>5</v>
      </c>
      <c r="J1153" s="12" t="s">
        <v>100</v>
      </c>
      <c r="K1153" s="16" t="s">
        <v>6</v>
      </c>
      <c r="L1153" s="16" t="s">
        <v>7</v>
      </c>
      <c r="M1153" s="10">
        <v>0</v>
      </c>
      <c r="N1153" s="19">
        <v>330</v>
      </c>
      <c r="O1153" s="23"/>
      <c r="P1153" s="17">
        <f t="shared" si="40"/>
        <v>396</v>
      </c>
      <c r="Q1153" s="18">
        <f t="shared" si="41"/>
        <v>0</v>
      </c>
    </row>
    <row r="1154" spans="2:17" s="1" customFormat="1" ht="15.75" customHeight="1">
      <c r="B1154" s="14" t="s">
        <v>54</v>
      </c>
      <c r="C1154" s="34"/>
      <c r="D1154" s="25"/>
      <c r="E1154" s="20"/>
      <c r="F1154" s="34" t="s">
        <v>90</v>
      </c>
      <c r="G1154" s="9" t="s">
        <v>37</v>
      </c>
      <c r="H1154" s="11">
        <v>1988</v>
      </c>
      <c r="I1154" s="11" t="s">
        <v>5</v>
      </c>
      <c r="J1154" s="12" t="s">
        <v>100</v>
      </c>
      <c r="K1154" s="16" t="s">
        <v>25</v>
      </c>
      <c r="L1154" s="16" t="s">
        <v>24</v>
      </c>
      <c r="M1154" s="10">
        <v>0</v>
      </c>
      <c r="N1154" s="19">
        <v>350</v>
      </c>
      <c r="O1154" s="23"/>
      <c r="P1154" s="17">
        <f t="shared" si="40"/>
        <v>420</v>
      </c>
      <c r="Q1154" s="18">
        <f t="shared" si="41"/>
        <v>0</v>
      </c>
    </row>
    <row r="1155" spans="2:17" s="1" customFormat="1" ht="15.75" customHeight="1">
      <c r="B1155" s="14" t="s">
        <v>54</v>
      </c>
      <c r="C1155" s="34"/>
      <c r="D1155" s="26"/>
      <c r="E1155" s="21"/>
      <c r="F1155" s="34" t="s">
        <v>90</v>
      </c>
      <c r="G1155" s="9" t="s">
        <v>37</v>
      </c>
      <c r="H1155" s="11">
        <v>1990</v>
      </c>
      <c r="I1155" s="11" t="s">
        <v>5</v>
      </c>
      <c r="J1155" s="12" t="s">
        <v>100</v>
      </c>
      <c r="K1155" s="16" t="s">
        <v>25</v>
      </c>
      <c r="L1155" s="16" t="s">
        <v>7</v>
      </c>
      <c r="M1155" s="10">
        <v>2</v>
      </c>
      <c r="N1155" s="19">
        <v>640</v>
      </c>
      <c r="O1155" s="23"/>
      <c r="P1155" s="17">
        <f t="shared" si="40"/>
        <v>768</v>
      </c>
      <c r="Q1155" s="18">
        <f t="shared" si="41"/>
        <v>0</v>
      </c>
    </row>
    <row r="1156" spans="2:17" s="1" customFormat="1" ht="15.75" customHeight="1">
      <c r="B1156" s="14" t="s">
        <v>54</v>
      </c>
      <c r="C1156" s="34"/>
      <c r="D1156" s="26"/>
      <c r="E1156" s="21"/>
      <c r="F1156" s="34" t="s">
        <v>90</v>
      </c>
      <c r="G1156" s="9" t="s">
        <v>37</v>
      </c>
      <c r="H1156" s="11">
        <v>1990</v>
      </c>
      <c r="I1156" s="11" t="s">
        <v>5</v>
      </c>
      <c r="J1156" s="12" t="s">
        <v>100</v>
      </c>
      <c r="K1156" s="16" t="s">
        <v>25</v>
      </c>
      <c r="L1156" s="16" t="s">
        <v>7</v>
      </c>
      <c r="M1156" s="10">
        <v>0</v>
      </c>
      <c r="N1156" s="19">
        <v>600</v>
      </c>
      <c r="O1156" s="23"/>
      <c r="P1156" s="17">
        <f t="shared" si="40"/>
        <v>720</v>
      </c>
      <c r="Q1156" s="18">
        <f t="shared" si="41"/>
        <v>0</v>
      </c>
    </row>
    <row r="1157" spans="2:17" s="1" customFormat="1" ht="15.75" customHeight="1">
      <c r="B1157" s="14" t="s">
        <v>54</v>
      </c>
      <c r="C1157" s="34"/>
      <c r="D1157" s="26"/>
      <c r="E1157" s="21"/>
      <c r="F1157" s="34" t="s">
        <v>90</v>
      </c>
      <c r="G1157" s="9" t="s">
        <v>37</v>
      </c>
      <c r="H1157" s="11">
        <v>1990</v>
      </c>
      <c r="I1157" s="11" t="s">
        <v>5</v>
      </c>
      <c r="J1157" s="12" t="s">
        <v>33</v>
      </c>
      <c r="K1157" s="16" t="s">
        <v>25</v>
      </c>
      <c r="L1157" s="16" t="s">
        <v>7</v>
      </c>
      <c r="M1157" s="10">
        <v>0</v>
      </c>
      <c r="N1157" s="19">
        <v>700</v>
      </c>
      <c r="O1157" s="23">
        <v>8400</v>
      </c>
      <c r="P1157" s="17">
        <f t="shared" si="40"/>
        <v>840</v>
      </c>
      <c r="Q1157" s="18">
        <f t="shared" si="41"/>
        <v>10080</v>
      </c>
    </row>
    <row r="1158" spans="2:17" s="1" customFormat="1" ht="15.75" customHeight="1">
      <c r="B1158" s="14" t="s">
        <v>54</v>
      </c>
      <c r="C1158" s="34"/>
      <c r="D1158" s="26"/>
      <c r="E1158" s="21"/>
      <c r="F1158" s="34" t="s">
        <v>90</v>
      </c>
      <c r="G1158" s="9" t="s">
        <v>37</v>
      </c>
      <c r="H1158" s="11">
        <v>1990</v>
      </c>
      <c r="I1158" s="11" t="s">
        <v>5</v>
      </c>
      <c r="J1158" s="12" t="s">
        <v>33</v>
      </c>
      <c r="K1158" s="16" t="s">
        <v>6</v>
      </c>
      <c r="L1158" s="16" t="s">
        <v>7</v>
      </c>
      <c r="M1158" s="10">
        <v>0</v>
      </c>
      <c r="N1158" s="19">
        <v>800</v>
      </c>
      <c r="O1158" s="23">
        <v>9600</v>
      </c>
      <c r="P1158" s="17">
        <f t="shared" ref="P1158:P1221" si="42">N1158*1.2</f>
        <v>960</v>
      </c>
      <c r="Q1158" s="18">
        <f t="shared" ref="Q1158:Q1221" si="43">O1158*1.2</f>
        <v>11520</v>
      </c>
    </row>
    <row r="1159" spans="2:17" s="1" customFormat="1" ht="15.75" customHeight="1">
      <c r="B1159" s="14" t="s">
        <v>54</v>
      </c>
      <c r="C1159" s="34"/>
      <c r="D1159" s="26"/>
      <c r="E1159" s="21"/>
      <c r="F1159" s="34" t="s">
        <v>90</v>
      </c>
      <c r="G1159" s="9" t="s">
        <v>37</v>
      </c>
      <c r="H1159" s="11">
        <v>1992</v>
      </c>
      <c r="I1159" s="11" t="s">
        <v>5</v>
      </c>
      <c r="J1159" s="12" t="s">
        <v>100</v>
      </c>
      <c r="K1159" s="16" t="s">
        <v>25</v>
      </c>
      <c r="L1159" s="16" t="s">
        <v>7</v>
      </c>
      <c r="M1159" s="10">
        <v>0</v>
      </c>
      <c r="N1159" s="19">
        <v>320</v>
      </c>
      <c r="O1159" s="23"/>
      <c r="P1159" s="17">
        <f t="shared" si="42"/>
        <v>384</v>
      </c>
      <c r="Q1159" s="18">
        <f t="shared" si="43"/>
        <v>0</v>
      </c>
    </row>
    <row r="1160" spans="2:17" s="1" customFormat="1" ht="15.75" customHeight="1">
      <c r="B1160" s="14" t="s">
        <v>54</v>
      </c>
      <c r="C1160" s="34"/>
      <c r="D1160" s="26"/>
      <c r="E1160" s="21"/>
      <c r="F1160" s="34" t="s">
        <v>90</v>
      </c>
      <c r="G1160" s="9" t="s">
        <v>37</v>
      </c>
      <c r="H1160" s="11">
        <v>1992</v>
      </c>
      <c r="I1160" s="11" t="s">
        <v>5</v>
      </c>
      <c r="J1160" s="12" t="s">
        <v>100</v>
      </c>
      <c r="K1160" s="16" t="s">
        <v>25</v>
      </c>
      <c r="L1160" s="16" t="s">
        <v>24</v>
      </c>
      <c r="M1160" s="10">
        <v>0</v>
      </c>
      <c r="N1160" s="19">
        <v>320</v>
      </c>
      <c r="O1160" s="23"/>
      <c r="P1160" s="17">
        <f t="shared" si="42"/>
        <v>384</v>
      </c>
      <c r="Q1160" s="18">
        <f t="shared" si="43"/>
        <v>0</v>
      </c>
    </row>
    <row r="1161" spans="2:17" s="1" customFormat="1" ht="15.75" customHeight="1">
      <c r="B1161" s="14" t="s">
        <v>54</v>
      </c>
      <c r="C1161" s="34"/>
      <c r="D1161" s="25"/>
      <c r="E1161" s="40"/>
      <c r="F1161" s="34" t="s">
        <v>90</v>
      </c>
      <c r="G1161" s="9" t="s">
        <v>37</v>
      </c>
      <c r="H1161" s="11">
        <v>1992</v>
      </c>
      <c r="I1161" s="11" t="s">
        <v>5</v>
      </c>
      <c r="J1161" s="12" t="s">
        <v>100</v>
      </c>
      <c r="K1161" s="16" t="s">
        <v>6</v>
      </c>
      <c r="L1161" s="16" t="s">
        <v>7</v>
      </c>
      <c r="M1161" s="10">
        <v>0</v>
      </c>
      <c r="N1161" s="19">
        <v>330</v>
      </c>
      <c r="O1161" s="23"/>
      <c r="P1161" s="17">
        <f t="shared" si="42"/>
        <v>396</v>
      </c>
      <c r="Q1161" s="18">
        <f t="shared" si="43"/>
        <v>0</v>
      </c>
    </row>
    <row r="1162" spans="2:17" s="1" customFormat="1" ht="15.75" customHeight="1">
      <c r="B1162" s="14" t="s">
        <v>54</v>
      </c>
      <c r="C1162" s="34"/>
      <c r="D1162" s="26"/>
      <c r="E1162" s="21"/>
      <c r="F1162" s="34" t="s">
        <v>90</v>
      </c>
      <c r="G1162" s="9" t="s">
        <v>37</v>
      </c>
      <c r="H1162" s="11">
        <v>1992</v>
      </c>
      <c r="I1162" s="11" t="s">
        <v>5</v>
      </c>
      <c r="J1162" s="12" t="s">
        <v>100</v>
      </c>
      <c r="K1162" s="16" t="s">
        <v>25</v>
      </c>
      <c r="L1162" s="16" t="s">
        <v>24</v>
      </c>
      <c r="M1162" s="10">
        <v>0</v>
      </c>
      <c r="N1162" s="19">
        <v>290</v>
      </c>
      <c r="O1162" s="23"/>
      <c r="P1162" s="17">
        <f t="shared" si="42"/>
        <v>348</v>
      </c>
      <c r="Q1162" s="18">
        <f t="shared" si="43"/>
        <v>0</v>
      </c>
    </row>
    <row r="1163" spans="2:17" s="1" customFormat="1" ht="15.75" customHeight="1">
      <c r="B1163" s="14" t="s">
        <v>54</v>
      </c>
      <c r="C1163" s="34"/>
      <c r="D1163" s="26"/>
      <c r="E1163" s="21"/>
      <c r="F1163" s="34" t="s">
        <v>90</v>
      </c>
      <c r="G1163" s="9" t="s">
        <v>37</v>
      </c>
      <c r="H1163" s="11">
        <v>1993</v>
      </c>
      <c r="I1163" s="11" t="s">
        <v>5</v>
      </c>
      <c r="J1163" s="12" t="s">
        <v>100</v>
      </c>
      <c r="K1163" s="16" t="s">
        <v>6</v>
      </c>
      <c r="L1163" s="16" t="s">
        <v>7</v>
      </c>
      <c r="M1163" s="10">
        <v>0</v>
      </c>
      <c r="N1163" s="19">
        <v>300</v>
      </c>
      <c r="O1163" s="23"/>
      <c r="P1163" s="17">
        <f t="shared" si="42"/>
        <v>360</v>
      </c>
      <c r="Q1163" s="18">
        <f t="shared" si="43"/>
        <v>0</v>
      </c>
    </row>
    <row r="1164" spans="2:17" s="1" customFormat="1" ht="15.75" customHeight="1">
      <c r="B1164" s="14" t="s">
        <v>54</v>
      </c>
      <c r="C1164" s="34"/>
      <c r="D1164" s="26"/>
      <c r="E1164" s="21"/>
      <c r="F1164" s="34" t="s">
        <v>90</v>
      </c>
      <c r="G1164" s="9" t="s">
        <v>37</v>
      </c>
      <c r="H1164" s="11">
        <v>1994</v>
      </c>
      <c r="I1164" s="11" t="s">
        <v>5</v>
      </c>
      <c r="J1164" s="12" t="s">
        <v>100</v>
      </c>
      <c r="K1164" s="16" t="s">
        <v>6</v>
      </c>
      <c r="L1164" s="16" t="s">
        <v>7</v>
      </c>
      <c r="M1164" s="10">
        <v>0</v>
      </c>
      <c r="N1164" s="19">
        <v>310</v>
      </c>
      <c r="O1164" s="23"/>
      <c r="P1164" s="17">
        <f t="shared" si="42"/>
        <v>372</v>
      </c>
      <c r="Q1164" s="18">
        <f t="shared" si="43"/>
        <v>0</v>
      </c>
    </row>
    <row r="1165" spans="2:17" s="1" customFormat="1" ht="15.75" customHeight="1">
      <c r="B1165" s="14" t="s">
        <v>54</v>
      </c>
      <c r="C1165" s="34"/>
      <c r="D1165" s="26"/>
      <c r="E1165" s="40"/>
      <c r="F1165" s="34" t="s">
        <v>90</v>
      </c>
      <c r="G1165" s="9" t="s">
        <v>37</v>
      </c>
      <c r="H1165" s="11">
        <v>1994</v>
      </c>
      <c r="I1165" s="11" t="s">
        <v>5</v>
      </c>
      <c r="J1165" s="12" t="s">
        <v>100</v>
      </c>
      <c r="K1165" s="16" t="s">
        <v>25</v>
      </c>
      <c r="L1165" s="16" t="s">
        <v>7</v>
      </c>
      <c r="M1165" s="10">
        <v>0</v>
      </c>
      <c r="N1165" s="19">
        <v>310</v>
      </c>
      <c r="O1165" s="23"/>
      <c r="P1165" s="17">
        <f t="shared" si="42"/>
        <v>372</v>
      </c>
      <c r="Q1165" s="18">
        <f t="shared" si="43"/>
        <v>0</v>
      </c>
    </row>
    <row r="1166" spans="2:17" s="1" customFormat="1" ht="15.75" customHeight="1">
      <c r="B1166" s="14" t="s">
        <v>54</v>
      </c>
      <c r="C1166" s="34"/>
      <c r="D1166" s="26"/>
      <c r="E1166" s="21"/>
      <c r="F1166" s="34" t="s">
        <v>90</v>
      </c>
      <c r="G1166" s="9" t="s">
        <v>37</v>
      </c>
      <c r="H1166" s="11">
        <v>1994</v>
      </c>
      <c r="I1166" s="11" t="s">
        <v>5</v>
      </c>
      <c r="J1166" s="12" t="s">
        <v>100</v>
      </c>
      <c r="K1166" s="16" t="s">
        <v>105</v>
      </c>
      <c r="L1166" s="16" t="s">
        <v>7</v>
      </c>
      <c r="M1166" s="10">
        <v>0</v>
      </c>
      <c r="N1166" s="19">
        <v>260</v>
      </c>
      <c r="O1166" s="23"/>
      <c r="P1166" s="17">
        <f t="shared" si="42"/>
        <v>312</v>
      </c>
      <c r="Q1166" s="18">
        <f t="shared" si="43"/>
        <v>0</v>
      </c>
    </row>
    <row r="1167" spans="2:17" s="1" customFormat="1" ht="15.75" customHeight="1">
      <c r="B1167" s="14" t="s">
        <v>54</v>
      </c>
      <c r="C1167" s="34"/>
      <c r="D1167" s="26"/>
      <c r="E1167" s="21"/>
      <c r="F1167" s="34" t="s">
        <v>90</v>
      </c>
      <c r="G1167" s="9" t="s">
        <v>37</v>
      </c>
      <c r="H1167" s="11">
        <v>1994</v>
      </c>
      <c r="I1167" s="11" t="s">
        <v>5</v>
      </c>
      <c r="J1167" s="12" t="s">
        <v>100</v>
      </c>
      <c r="K1167" s="16" t="s">
        <v>8</v>
      </c>
      <c r="L1167" s="16" t="s">
        <v>7</v>
      </c>
      <c r="M1167" s="10">
        <v>0</v>
      </c>
      <c r="N1167" s="19">
        <v>300</v>
      </c>
      <c r="O1167" s="23"/>
      <c r="P1167" s="17">
        <f t="shared" si="42"/>
        <v>360</v>
      </c>
      <c r="Q1167" s="18">
        <f t="shared" si="43"/>
        <v>0</v>
      </c>
    </row>
    <row r="1168" spans="2:17" s="1" customFormat="1" ht="15.75" customHeight="1">
      <c r="B1168" s="14" t="s">
        <v>54</v>
      </c>
      <c r="C1168" s="34"/>
      <c r="D1168" s="26"/>
      <c r="E1168" s="21"/>
      <c r="F1168" s="34" t="s">
        <v>90</v>
      </c>
      <c r="G1168" s="9" t="s">
        <v>37</v>
      </c>
      <c r="H1168" s="11">
        <v>1995</v>
      </c>
      <c r="I1168" s="11" t="s">
        <v>5</v>
      </c>
      <c r="J1168" s="12" t="s">
        <v>100</v>
      </c>
      <c r="K1168" s="16" t="s">
        <v>6</v>
      </c>
      <c r="L1168" s="16" t="s">
        <v>7</v>
      </c>
      <c r="M1168" s="10">
        <v>0</v>
      </c>
      <c r="N1168" s="19">
        <v>400</v>
      </c>
      <c r="O1168" s="23"/>
      <c r="P1168" s="17">
        <f t="shared" si="42"/>
        <v>480</v>
      </c>
      <c r="Q1168" s="18">
        <f t="shared" si="43"/>
        <v>0</v>
      </c>
    </row>
    <row r="1169" spans="2:17" s="1" customFormat="1" ht="15.75" customHeight="1">
      <c r="B1169" s="14" t="s">
        <v>54</v>
      </c>
      <c r="C1169" s="34"/>
      <c r="D1169" s="26"/>
      <c r="E1169" s="21"/>
      <c r="F1169" s="34" t="s">
        <v>90</v>
      </c>
      <c r="G1169" s="9" t="s">
        <v>37</v>
      </c>
      <c r="H1169" s="11">
        <v>1997</v>
      </c>
      <c r="I1169" s="11" t="s">
        <v>5</v>
      </c>
      <c r="J1169" s="12" t="s">
        <v>33</v>
      </c>
      <c r="K1169" s="16" t="s">
        <v>6</v>
      </c>
      <c r="L1169" s="16" t="s">
        <v>7</v>
      </c>
      <c r="M1169" s="10">
        <v>0</v>
      </c>
      <c r="N1169" s="19">
        <v>370</v>
      </c>
      <c r="O1169" s="23">
        <v>4440</v>
      </c>
      <c r="P1169" s="17">
        <f t="shared" si="42"/>
        <v>444</v>
      </c>
      <c r="Q1169" s="18">
        <f t="shared" si="43"/>
        <v>5328</v>
      </c>
    </row>
    <row r="1170" spans="2:17" s="1" customFormat="1" ht="15.75" customHeight="1">
      <c r="B1170" s="14" t="s">
        <v>54</v>
      </c>
      <c r="C1170" s="34"/>
      <c r="D1170" s="26"/>
      <c r="E1170" s="21"/>
      <c r="F1170" s="34" t="s">
        <v>90</v>
      </c>
      <c r="G1170" s="9" t="s">
        <v>37</v>
      </c>
      <c r="H1170" s="11">
        <v>1997</v>
      </c>
      <c r="I1170" s="11" t="s">
        <v>5</v>
      </c>
      <c r="J1170" s="12" t="s">
        <v>100</v>
      </c>
      <c r="K1170" s="16" t="s">
        <v>25</v>
      </c>
      <c r="L1170" s="16" t="s">
        <v>7</v>
      </c>
      <c r="M1170" s="10">
        <v>0</v>
      </c>
      <c r="N1170" s="19">
        <v>330</v>
      </c>
      <c r="O1170" s="23"/>
      <c r="P1170" s="17">
        <f t="shared" si="42"/>
        <v>396</v>
      </c>
      <c r="Q1170" s="18">
        <f t="shared" si="43"/>
        <v>0</v>
      </c>
    </row>
    <row r="1171" spans="2:17" s="1" customFormat="1" ht="15.75" customHeight="1">
      <c r="B1171" s="14" t="s">
        <v>54</v>
      </c>
      <c r="C1171" s="34"/>
      <c r="D1171" s="26" t="s">
        <v>251</v>
      </c>
      <c r="E1171" s="21"/>
      <c r="F1171" s="34" t="s">
        <v>90</v>
      </c>
      <c r="G1171" s="9" t="s">
        <v>37</v>
      </c>
      <c r="H1171" s="11">
        <v>1999</v>
      </c>
      <c r="I1171" s="13" t="s">
        <v>5</v>
      </c>
      <c r="J1171" s="12" t="s">
        <v>100</v>
      </c>
      <c r="K1171" s="16" t="s">
        <v>6</v>
      </c>
      <c r="L1171" s="16" t="s">
        <v>7</v>
      </c>
      <c r="M1171" s="10">
        <v>1</v>
      </c>
      <c r="N1171" s="19">
        <v>340</v>
      </c>
      <c r="O1171" s="23"/>
      <c r="P1171" s="17">
        <f t="shared" si="42"/>
        <v>408</v>
      </c>
      <c r="Q1171" s="18">
        <f t="shared" si="43"/>
        <v>0</v>
      </c>
    </row>
    <row r="1172" spans="2:17" s="1" customFormat="1" ht="15.75" customHeight="1">
      <c r="B1172" s="14" t="s">
        <v>54</v>
      </c>
      <c r="C1172" s="34"/>
      <c r="D1172" s="26"/>
      <c r="E1172" s="21"/>
      <c r="F1172" s="34" t="s">
        <v>90</v>
      </c>
      <c r="G1172" s="9" t="s">
        <v>37</v>
      </c>
      <c r="H1172" s="11">
        <v>2000</v>
      </c>
      <c r="I1172" s="11" t="s">
        <v>5</v>
      </c>
      <c r="J1172" s="12" t="s">
        <v>100</v>
      </c>
      <c r="K1172" s="16" t="s">
        <v>6</v>
      </c>
      <c r="L1172" s="16" t="s">
        <v>7</v>
      </c>
      <c r="M1172" s="10">
        <v>1</v>
      </c>
      <c r="N1172" s="19">
        <v>555</v>
      </c>
      <c r="O1172" s="23"/>
      <c r="P1172" s="17">
        <f t="shared" si="42"/>
        <v>666</v>
      </c>
      <c r="Q1172" s="18">
        <f t="shared" si="43"/>
        <v>0</v>
      </c>
    </row>
    <row r="1173" spans="2:17" s="1" customFormat="1" ht="15.75" customHeight="1">
      <c r="B1173" s="14" t="s">
        <v>54</v>
      </c>
      <c r="C1173" s="34"/>
      <c r="D1173" s="26"/>
      <c r="E1173" s="21"/>
      <c r="F1173" s="34" t="s">
        <v>90</v>
      </c>
      <c r="G1173" s="9" t="s">
        <v>37</v>
      </c>
      <c r="H1173" s="11">
        <v>2001</v>
      </c>
      <c r="I1173" s="11" t="s">
        <v>5</v>
      </c>
      <c r="J1173" s="12" t="s">
        <v>100</v>
      </c>
      <c r="K1173" s="16" t="s">
        <v>6</v>
      </c>
      <c r="L1173" s="16" t="s">
        <v>7</v>
      </c>
      <c r="M1173" s="10">
        <v>0</v>
      </c>
      <c r="N1173" s="19">
        <v>340</v>
      </c>
      <c r="O1173" s="23"/>
      <c r="P1173" s="17">
        <f t="shared" si="42"/>
        <v>408</v>
      </c>
      <c r="Q1173" s="18">
        <f t="shared" si="43"/>
        <v>0</v>
      </c>
    </row>
    <row r="1174" spans="2:17" s="1" customFormat="1" ht="15.75" customHeight="1">
      <c r="B1174" s="14" t="s">
        <v>54</v>
      </c>
      <c r="C1174" s="34"/>
      <c r="D1174" s="26"/>
      <c r="E1174" s="40"/>
      <c r="F1174" s="34" t="s">
        <v>90</v>
      </c>
      <c r="G1174" s="9" t="s">
        <v>37</v>
      </c>
      <c r="H1174" s="11">
        <v>2002</v>
      </c>
      <c r="I1174" s="11" t="s">
        <v>5</v>
      </c>
      <c r="J1174" s="12" t="s">
        <v>100</v>
      </c>
      <c r="K1174" s="16" t="s">
        <v>6</v>
      </c>
      <c r="L1174" s="16" t="s">
        <v>7</v>
      </c>
      <c r="M1174" s="10">
        <v>0</v>
      </c>
      <c r="N1174" s="19">
        <v>300</v>
      </c>
      <c r="O1174" s="23"/>
      <c r="P1174" s="17">
        <f t="shared" si="42"/>
        <v>360</v>
      </c>
      <c r="Q1174" s="18">
        <f t="shared" si="43"/>
        <v>0</v>
      </c>
    </row>
    <row r="1175" spans="2:17" s="1" customFormat="1" ht="15.75" customHeight="1">
      <c r="B1175" s="14" t="s">
        <v>54</v>
      </c>
      <c r="C1175" s="34"/>
      <c r="D1175" s="26"/>
      <c r="E1175" s="40"/>
      <c r="F1175" s="34" t="s">
        <v>90</v>
      </c>
      <c r="G1175" s="9" t="s">
        <v>37</v>
      </c>
      <c r="H1175" s="11">
        <v>2002</v>
      </c>
      <c r="I1175" s="11" t="s">
        <v>5</v>
      </c>
      <c r="J1175" s="12" t="s">
        <v>100</v>
      </c>
      <c r="K1175" s="16" t="s">
        <v>8</v>
      </c>
      <c r="L1175" s="16" t="s">
        <v>7</v>
      </c>
      <c r="M1175" s="10">
        <v>0</v>
      </c>
      <c r="N1175" s="19">
        <v>280</v>
      </c>
      <c r="O1175" s="23"/>
      <c r="P1175" s="17">
        <f t="shared" si="42"/>
        <v>336</v>
      </c>
      <c r="Q1175" s="18">
        <f t="shared" si="43"/>
        <v>0</v>
      </c>
    </row>
    <row r="1176" spans="2:17" s="1" customFormat="1" ht="15.75" customHeight="1">
      <c r="B1176" s="14" t="s">
        <v>54</v>
      </c>
      <c r="C1176" s="34"/>
      <c r="D1176" s="26"/>
      <c r="E1176" s="40"/>
      <c r="F1176" s="34" t="s">
        <v>90</v>
      </c>
      <c r="G1176" s="9" t="s">
        <v>37</v>
      </c>
      <c r="H1176" s="11">
        <v>2004</v>
      </c>
      <c r="I1176" s="11" t="s">
        <v>5</v>
      </c>
      <c r="J1176" s="12" t="s">
        <v>100</v>
      </c>
      <c r="K1176" s="16" t="s">
        <v>25</v>
      </c>
      <c r="L1176" s="16" t="s">
        <v>7</v>
      </c>
      <c r="M1176" s="10">
        <v>0</v>
      </c>
      <c r="N1176" s="19">
        <v>310</v>
      </c>
      <c r="O1176" s="23"/>
      <c r="P1176" s="17">
        <f t="shared" si="42"/>
        <v>372</v>
      </c>
      <c r="Q1176" s="18">
        <f t="shared" si="43"/>
        <v>0</v>
      </c>
    </row>
    <row r="1177" spans="2:17" s="1" customFormat="1" ht="15.75" customHeight="1">
      <c r="B1177" s="14" t="s">
        <v>54</v>
      </c>
      <c r="C1177" s="34"/>
      <c r="D1177" s="26"/>
      <c r="E1177" s="21"/>
      <c r="F1177" s="34" t="s">
        <v>90</v>
      </c>
      <c r="G1177" s="9" t="s">
        <v>37</v>
      </c>
      <c r="H1177" s="11">
        <v>2004</v>
      </c>
      <c r="I1177" s="13" t="s">
        <v>12</v>
      </c>
      <c r="J1177" s="12" t="s">
        <v>15</v>
      </c>
      <c r="K1177" s="16" t="s">
        <v>6</v>
      </c>
      <c r="L1177" s="16" t="s">
        <v>7</v>
      </c>
      <c r="M1177" s="10">
        <v>0</v>
      </c>
      <c r="N1177" s="19">
        <v>650</v>
      </c>
      <c r="O1177" s="23">
        <v>650</v>
      </c>
      <c r="P1177" s="17">
        <f t="shared" si="42"/>
        <v>780</v>
      </c>
      <c r="Q1177" s="18">
        <f t="shared" si="43"/>
        <v>780</v>
      </c>
    </row>
    <row r="1178" spans="2:17" s="1" customFormat="1" ht="15.75" customHeight="1">
      <c r="B1178" s="14" t="s">
        <v>54</v>
      </c>
      <c r="C1178" s="34"/>
      <c r="D1178" s="26" t="s">
        <v>251</v>
      </c>
      <c r="E1178" s="21"/>
      <c r="F1178" s="34" t="s">
        <v>90</v>
      </c>
      <c r="G1178" s="9" t="s">
        <v>37</v>
      </c>
      <c r="H1178" s="11">
        <v>2005</v>
      </c>
      <c r="I1178" s="11" t="s">
        <v>5</v>
      </c>
      <c r="J1178" s="12" t="s">
        <v>100</v>
      </c>
      <c r="K1178" s="16" t="s">
        <v>6</v>
      </c>
      <c r="L1178" s="16" t="s">
        <v>7</v>
      </c>
      <c r="M1178" s="10">
        <v>1</v>
      </c>
      <c r="N1178" s="19">
        <v>640</v>
      </c>
      <c r="O1178" s="23"/>
      <c r="P1178" s="17">
        <f t="shared" si="42"/>
        <v>768</v>
      </c>
      <c r="Q1178" s="18">
        <f t="shared" si="43"/>
        <v>0</v>
      </c>
    </row>
    <row r="1179" spans="2:17" s="1" customFormat="1" ht="15.75" customHeight="1">
      <c r="B1179" s="14" t="s">
        <v>54</v>
      </c>
      <c r="C1179" s="34"/>
      <c r="D1179" s="28"/>
      <c r="E1179" s="24"/>
      <c r="F1179" s="34" t="s">
        <v>90</v>
      </c>
      <c r="G1179" s="9" t="s">
        <v>37</v>
      </c>
      <c r="H1179" s="11">
        <v>2006</v>
      </c>
      <c r="I1179" s="11" t="s">
        <v>5</v>
      </c>
      <c r="J1179" s="12" t="s">
        <v>33</v>
      </c>
      <c r="K1179" s="16" t="s">
        <v>6</v>
      </c>
      <c r="L1179" s="16" t="s">
        <v>7</v>
      </c>
      <c r="M1179" s="10">
        <v>0</v>
      </c>
      <c r="N1179" s="19">
        <v>365</v>
      </c>
      <c r="O1179" s="23">
        <v>4380</v>
      </c>
      <c r="P1179" s="17">
        <f t="shared" si="42"/>
        <v>438</v>
      </c>
      <c r="Q1179" s="18">
        <f t="shared" si="43"/>
        <v>5256</v>
      </c>
    </row>
    <row r="1180" spans="2:17" s="1" customFormat="1" ht="15.75" customHeight="1">
      <c r="B1180" s="14" t="s">
        <v>54</v>
      </c>
      <c r="C1180" s="34"/>
      <c r="D1180" s="26"/>
      <c r="E1180" s="21"/>
      <c r="F1180" s="34" t="s">
        <v>90</v>
      </c>
      <c r="G1180" s="9" t="s">
        <v>37</v>
      </c>
      <c r="H1180" s="11">
        <v>2009</v>
      </c>
      <c r="I1180" s="11" t="s">
        <v>5</v>
      </c>
      <c r="J1180" s="12" t="s">
        <v>15</v>
      </c>
      <c r="K1180" s="16" t="s">
        <v>6</v>
      </c>
      <c r="L1180" s="16" t="s">
        <v>7</v>
      </c>
      <c r="M1180" s="10">
        <v>0</v>
      </c>
      <c r="N1180" s="19">
        <v>570</v>
      </c>
      <c r="O1180" s="23">
        <v>570</v>
      </c>
      <c r="P1180" s="17">
        <f t="shared" si="42"/>
        <v>684</v>
      </c>
      <c r="Q1180" s="18">
        <f t="shared" si="43"/>
        <v>684</v>
      </c>
    </row>
    <row r="1181" spans="2:17" s="1" customFormat="1" ht="15.75" customHeight="1">
      <c r="B1181" s="14" t="s">
        <v>54</v>
      </c>
      <c r="C1181" s="34"/>
      <c r="D1181" s="26"/>
      <c r="E1181" s="21"/>
      <c r="F1181" s="34" t="s">
        <v>90</v>
      </c>
      <c r="G1181" s="9" t="s">
        <v>37</v>
      </c>
      <c r="H1181" s="11">
        <v>2010</v>
      </c>
      <c r="I1181" s="11" t="s">
        <v>5</v>
      </c>
      <c r="J1181" s="12" t="s">
        <v>100</v>
      </c>
      <c r="K1181" s="16" t="s">
        <v>6</v>
      </c>
      <c r="L1181" s="16" t="s">
        <v>7</v>
      </c>
      <c r="M1181" s="10">
        <v>0</v>
      </c>
      <c r="N1181" s="19">
        <v>560</v>
      </c>
      <c r="O1181" s="23"/>
      <c r="P1181" s="17">
        <f t="shared" si="42"/>
        <v>672</v>
      </c>
      <c r="Q1181" s="18">
        <f t="shared" si="43"/>
        <v>0</v>
      </c>
    </row>
    <row r="1182" spans="2:17" s="1" customFormat="1" ht="15.75" customHeight="1">
      <c r="B1182" s="14" t="s">
        <v>54</v>
      </c>
      <c r="C1182" s="34"/>
      <c r="D1182" s="26"/>
      <c r="E1182" s="40"/>
      <c r="F1182" s="34" t="s">
        <v>90</v>
      </c>
      <c r="G1182" s="9" t="s">
        <v>37</v>
      </c>
      <c r="H1182" s="11">
        <v>2012</v>
      </c>
      <c r="I1182" s="11" t="s">
        <v>51</v>
      </c>
      <c r="J1182" s="12" t="s">
        <v>15</v>
      </c>
      <c r="K1182" s="16" t="s">
        <v>6</v>
      </c>
      <c r="L1182" s="16" t="s">
        <v>7</v>
      </c>
      <c r="M1182" s="10">
        <v>0</v>
      </c>
      <c r="N1182" s="19">
        <v>1290</v>
      </c>
      <c r="O1182" s="23">
        <v>1290</v>
      </c>
      <c r="P1182" s="17">
        <f t="shared" si="42"/>
        <v>1548</v>
      </c>
      <c r="Q1182" s="18">
        <f t="shared" si="43"/>
        <v>1548</v>
      </c>
    </row>
    <row r="1183" spans="2:17" s="1" customFormat="1" ht="15.75" customHeight="1">
      <c r="B1183" s="14" t="s">
        <v>54</v>
      </c>
      <c r="C1183" s="34"/>
      <c r="D1183" s="26"/>
      <c r="E1183" s="21"/>
      <c r="F1183" s="34" t="s">
        <v>90</v>
      </c>
      <c r="G1183" s="9" t="s">
        <v>37</v>
      </c>
      <c r="H1183" s="11">
        <v>2019</v>
      </c>
      <c r="I1183" s="13" t="s">
        <v>5</v>
      </c>
      <c r="J1183" s="12" t="s">
        <v>15</v>
      </c>
      <c r="K1183" s="16" t="s">
        <v>6</v>
      </c>
      <c r="L1183" s="16" t="s">
        <v>7</v>
      </c>
      <c r="M1183" s="10">
        <v>0</v>
      </c>
      <c r="N1183" s="19">
        <v>385</v>
      </c>
      <c r="O1183" s="23">
        <v>385</v>
      </c>
      <c r="P1183" s="17">
        <f t="shared" si="42"/>
        <v>462</v>
      </c>
      <c r="Q1183" s="18">
        <f t="shared" si="43"/>
        <v>462</v>
      </c>
    </row>
    <row r="1184" spans="2:17" s="1" customFormat="1" ht="15.75" customHeight="1">
      <c r="B1184" s="14" t="s">
        <v>54</v>
      </c>
      <c r="C1184" s="34"/>
      <c r="D1184" s="26"/>
      <c r="E1184" s="21"/>
      <c r="F1184" s="34" t="s">
        <v>91</v>
      </c>
      <c r="G1184" s="9" t="s">
        <v>37</v>
      </c>
      <c r="H1184" s="11">
        <v>2004</v>
      </c>
      <c r="I1184" s="13" t="s">
        <v>12</v>
      </c>
      <c r="J1184" s="12" t="s">
        <v>15</v>
      </c>
      <c r="K1184" s="16" t="s">
        <v>6</v>
      </c>
      <c r="L1184" s="16" t="s">
        <v>7</v>
      </c>
      <c r="M1184" s="10">
        <v>1</v>
      </c>
      <c r="N1184" s="19">
        <v>1200</v>
      </c>
      <c r="O1184" s="23">
        <v>1200</v>
      </c>
      <c r="P1184" s="17">
        <f t="shared" si="42"/>
        <v>1440</v>
      </c>
      <c r="Q1184" s="18">
        <f t="shared" si="43"/>
        <v>1440</v>
      </c>
    </row>
    <row r="1185" spans="2:17" s="1" customFormat="1" ht="15.75" customHeight="1">
      <c r="B1185" s="14" t="s">
        <v>212</v>
      </c>
      <c r="C1185" s="34"/>
      <c r="D1185" s="26"/>
      <c r="E1185" s="21"/>
      <c r="F1185" s="34" t="s">
        <v>90</v>
      </c>
      <c r="G1185" s="9" t="s">
        <v>37</v>
      </c>
      <c r="H1185" s="11">
        <v>1993</v>
      </c>
      <c r="I1185" s="11" t="s">
        <v>5</v>
      </c>
      <c r="J1185" s="12" t="s">
        <v>100</v>
      </c>
      <c r="K1185" s="16" t="s">
        <v>6</v>
      </c>
      <c r="L1185" s="16" t="s">
        <v>7</v>
      </c>
      <c r="M1185" s="10">
        <v>0</v>
      </c>
      <c r="N1185" s="19">
        <v>45</v>
      </c>
      <c r="O1185" s="23"/>
      <c r="P1185" s="17">
        <f t="shared" si="42"/>
        <v>54</v>
      </c>
      <c r="Q1185" s="18">
        <f t="shared" si="43"/>
        <v>0</v>
      </c>
    </row>
    <row r="1186" spans="2:17" s="1" customFormat="1" ht="15.75" customHeight="1">
      <c r="B1186" s="14" t="s">
        <v>212</v>
      </c>
      <c r="C1186" s="34"/>
      <c r="D1186" s="26" t="s">
        <v>464</v>
      </c>
      <c r="E1186" s="21"/>
      <c r="F1186" s="34" t="s">
        <v>90</v>
      </c>
      <c r="G1186" s="9" t="s">
        <v>37</v>
      </c>
      <c r="H1186" s="11">
        <v>1998</v>
      </c>
      <c r="I1186" s="11" t="s">
        <v>5</v>
      </c>
      <c r="J1186" s="12" t="s">
        <v>100</v>
      </c>
      <c r="K1186" s="16" t="s">
        <v>6</v>
      </c>
      <c r="L1186" s="16" t="s">
        <v>7</v>
      </c>
      <c r="M1186" s="10">
        <v>5</v>
      </c>
      <c r="N1186" s="19">
        <v>20</v>
      </c>
      <c r="O1186" s="23"/>
      <c r="P1186" s="17">
        <f t="shared" si="42"/>
        <v>24</v>
      </c>
      <c r="Q1186" s="18">
        <f t="shared" si="43"/>
        <v>0</v>
      </c>
    </row>
    <row r="1187" spans="2:17" s="1" customFormat="1" ht="15.75" customHeight="1">
      <c r="B1187" s="14" t="s">
        <v>213</v>
      </c>
      <c r="C1187" s="34"/>
      <c r="D1187" s="26"/>
      <c r="E1187" s="21"/>
      <c r="F1187" s="34" t="s">
        <v>91</v>
      </c>
      <c r="G1187" s="9" t="s">
        <v>37</v>
      </c>
      <c r="H1187" s="11">
        <v>1982</v>
      </c>
      <c r="I1187" s="11" t="s">
        <v>5</v>
      </c>
      <c r="J1187" s="12" t="s">
        <v>100</v>
      </c>
      <c r="K1187" s="16" t="s">
        <v>105</v>
      </c>
      <c r="L1187" s="16" t="s">
        <v>24</v>
      </c>
      <c r="M1187" s="10">
        <v>0</v>
      </c>
      <c r="N1187" s="19">
        <v>190</v>
      </c>
      <c r="O1187" s="23"/>
      <c r="P1187" s="17">
        <f t="shared" si="42"/>
        <v>228</v>
      </c>
      <c r="Q1187" s="18">
        <f t="shared" si="43"/>
        <v>0</v>
      </c>
    </row>
    <row r="1188" spans="2:17" s="1" customFormat="1" ht="15.75" customHeight="1">
      <c r="B1188" s="14" t="s">
        <v>64</v>
      </c>
      <c r="C1188" s="34"/>
      <c r="D1188" s="26"/>
      <c r="E1188" s="21"/>
      <c r="F1188" s="34" t="s">
        <v>90</v>
      </c>
      <c r="G1188" s="9" t="s">
        <v>37</v>
      </c>
      <c r="H1188" s="11">
        <v>1937</v>
      </c>
      <c r="I1188" s="13" t="s">
        <v>12</v>
      </c>
      <c r="J1188" s="12" t="s">
        <v>100</v>
      </c>
      <c r="K1188" s="16" t="s">
        <v>25</v>
      </c>
      <c r="L1188" s="16" t="s">
        <v>7</v>
      </c>
      <c r="M1188" s="10">
        <v>0</v>
      </c>
      <c r="N1188" s="19">
        <v>450</v>
      </c>
      <c r="O1188" s="23"/>
      <c r="P1188" s="17">
        <f t="shared" si="42"/>
        <v>540</v>
      </c>
      <c r="Q1188" s="18">
        <f t="shared" si="43"/>
        <v>0</v>
      </c>
    </row>
    <row r="1189" spans="2:17" s="1" customFormat="1" ht="15.75" customHeight="1">
      <c r="B1189" s="14" t="s">
        <v>64</v>
      </c>
      <c r="C1189" s="34"/>
      <c r="D1189" s="26"/>
      <c r="E1189" s="21"/>
      <c r="F1189" s="34" t="s">
        <v>90</v>
      </c>
      <c r="G1189" s="9" t="s">
        <v>37</v>
      </c>
      <c r="H1189" s="11">
        <v>1952</v>
      </c>
      <c r="I1189" s="13" t="s">
        <v>12</v>
      </c>
      <c r="J1189" s="12" t="s">
        <v>15</v>
      </c>
      <c r="K1189" s="16" t="s">
        <v>25</v>
      </c>
      <c r="L1189" s="16" t="s">
        <v>31</v>
      </c>
      <c r="M1189" s="10">
        <v>0</v>
      </c>
      <c r="N1189" s="19">
        <v>260</v>
      </c>
      <c r="O1189" s="23">
        <v>260</v>
      </c>
      <c r="P1189" s="17">
        <f t="shared" si="42"/>
        <v>312</v>
      </c>
      <c r="Q1189" s="18">
        <f t="shared" si="43"/>
        <v>312</v>
      </c>
    </row>
    <row r="1190" spans="2:17" s="1" customFormat="1" ht="15.75" customHeight="1">
      <c r="B1190" s="14" t="s">
        <v>64</v>
      </c>
      <c r="C1190" s="34"/>
      <c r="D1190" s="26"/>
      <c r="E1190" s="21"/>
      <c r="F1190" s="34" t="s">
        <v>90</v>
      </c>
      <c r="G1190" s="9" t="s">
        <v>37</v>
      </c>
      <c r="H1190" s="11">
        <v>1981</v>
      </c>
      <c r="I1190" s="11" t="s">
        <v>5</v>
      </c>
      <c r="J1190" s="12" t="s">
        <v>100</v>
      </c>
      <c r="K1190" s="16" t="s">
        <v>165</v>
      </c>
      <c r="L1190" s="16" t="s">
        <v>9</v>
      </c>
      <c r="M1190" s="10">
        <v>0</v>
      </c>
      <c r="N1190" s="19">
        <v>25</v>
      </c>
      <c r="O1190" s="23"/>
      <c r="P1190" s="17">
        <f t="shared" si="42"/>
        <v>30</v>
      </c>
      <c r="Q1190" s="18">
        <f t="shared" si="43"/>
        <v>0</v>
      </c>
    </row>
    <row r="1191" spans="2:17" s="1" customFormat="1" ht="15.75" customHeight="1">
      <c r="B1191" s="14" t="s">
        <v>64</v>
      </c>
      <c r="C1191" s="34"/>
      <c r="D1191" s="26"/>
      <c r="E1191" s="21"/>
      <c r="F1191" s="34" t="s">
        <v>91</v>
      </c>
      <c r="G1191" s="9" t="s">
        <v>37</v>
      </c>
      <c r="H1191" s="11">
        <v>1985</v>
      </c>
      <c r="I1191" s="11" t="s">
        <v>5</v>
      </c>
      <c r="J1191" s="12" t="s">
        <v>100</v>
      </c>
      <c r="K1191" s="16" t="s">
        <v>165</v>
      </c>
      <c r="L1191" s="16" t="s">
        <v>24</v>
      </c>
      <c r="M1191" s="10">
        <v>1</v>
      </c>
      <c r="N1191" s="19">
        <v>25</v>
      </c>
      <c r="O1191" s="23"/>
      <c r="P1191" s="17">
        <f t="shared" si="42"/>
        <v>30</v>
      </c>
      <c r="Q1191" s="18">
        <f t="shared" si="43"/>
        <v>0</v>
      </c>
    </row>
    <row r="1192" spans="2:17" s="1" customFormat="1" ht="15.75" customHeight="1">
      <c r="B1192" s="14" t="s">
        <v>94</v>
      </c>
      <c r="C1192" s="34"/>
      <c r="D1192" s="26"/>
      <c r="E1192" s="21"/>
      <c r="F1192" s="34" t="s">
        <v>90</v>
      </c>
      <c r="G1192" s="9" t="s">
        <v>37</v>
      </c>
      <c r="H1192" s="11">
        <v>1937</v>
      </c>
      <c r="I1192" s="11" t="s">
        <v>5</v>
      </c>
      <c r="J1192" s="12" t="s">
        <v>100</v>
      </c>
      <c r="K1192" s="16" t="s">
        <v>25</v>
      </c>
      <c r="L1192" s="16" t="s">
        <v>26</v>
      </c>
      <c r="M1192" s="10">
        <v>0</v>
      </c>
      <c r="N1192" s="19">
        <v>850</v>
      </c>
      <c r="O1192" s="23"/>
      <c r="P1192" s="17">
        <f t="shared" si="42"/>
        <v>1020</v>
      </c>
      <c r="Q1192" s="18">
        <f t="shared" si="43"/>
        <v>0</v>
      </c>
    </row>
    <row r="1193" spans="2:17" s="1" customFormat="1" ht="15.75" customHeight="1">
      <c r="B1193" s="14" t="s">
        <v>94</v>
      </c>
      <c r="C1193" s="34"/>
      <c r="D1193" s="26"/>
      <c r="E1193" s="21"/>
      <c r="F1193" s="34" t="s">
        <v>90</v>
      </c>
      <c r="G1193" s="9" t="s">
        <v>37</v>
      </c>
      <c r="H1193" s="11">
        <v>1944</v>
      </c>
      <c r="I1193" s="11" t="s">
        <v>5</v>
      </c>
      <c r="J1193" s="12" t="s">
        <v>100</v>
      </c>
      <c r="K1193" s="16" t="s">
        <v>25</v>
      </c>
      <c r="L1193" s="16" t="s">
        <v>26</v>
      </c>
      <c r="M1193" s="10">
        <v>0</v>
      </c>
      <c r="N1193" s="19">
        <v>850</v>
      </c>
      <c r="O1193" s="23"/>
      <c r="P1193" s="17">
        <f t="shared" si="42"/>
        <v>1020</v>
      </c>
      <c r="Q1193" s="18">
        <f t="shared" si="43"/>
        <v>0</v>
      </c>
    </row>
    <row r="1194" spans="2:17" s="1" customFormat="1" ht="15.75" customHeight="1">
      <c r="B1194" s="14" t="s">
        <v>94</v>
      </c>
      <c r="C1194" s="34"/>
      <c r="D1194" s="26"/>
      <c r="E1194" s="21"/>
      <c r="F1194" s="34" t="s">
        <v>90</v>
      </c>
      <c r="G1194" s="9" t="s">
        <v>37</v>
      </c>
      <c r="H1194" s="11">
        <v>1952</v>
      </c>
      <c r="I1194" s="11" t="s">
        <v>5</v>
      </c>
      <c r="J1194" s="12" t="s">
        <v>100</v>
      </c>
      <c r="K1194" s="16" t="s">
        <v>25</v>
      </c>
      <c r="L1194" s="16" t="s">
        <v>9</v>
      </c>
      <c r="M1194" s="10">
        <v>0</v>
      </c>
      <c r="N1194" s="19">
        <v>850</v>
      </c>
      <c r="O1194" s="23"/>
      <c r="P1194" s="17">
        <f t="shared" si="42"/>
        <v>1020</v>
      </c>
      <c r="Q1194" s="18">
        <f t="shared" si="43"/>
        <v>0</v>
      </c>
    </row>
    <row r="1195" spans="2:17" s="1" customFormat="1" ht="15.75" customHeight="1">
      <c r="B1195" s="14" t="s">
        <v>94</v>
      </c>
      <c r="C1195" s="34"/>
      <c r="D1195" s="26"/>
      <c r="E1195" s="21"/>
      <c r="F1195" s="34" t="s">
        <v>90</v>
      </c>
      <c r="G1195" s="9" t="s">
        <v>37</v>
      </c>
      <c r="H1195" s="11">
        <v>1976</v>
      </c>
      <c r="I1195" s="11" t="s">
        <v>5</v>
      </c>
      <c r="J1195" s="12" t="s">
        <v>100</v>
      </c>
      <c r="K1195" s="16" t="s">
        <v>165</v>
      </c>
      <c r="L1195" s="16" t="s">
        <v>24</v>
      </c>
      <c r="M1195" s="10">
        <v>1</v>
      </c>
      <c r="N1195" s="19">
        <v>170</v>
      </c>
      <c r="O1195" s="23"/>
      <c r="P1195" s="17">
        <f t="shared" si="42"/>
        <v>204</v>
      </c>
      <c r="Q1195" s="18">
        <f t="shared" si="43"/>
        <v>0</v>
      </c>
    </row>
    <row r="1196" spans="2:17" s="1" customFormat="1" ht="15.75" customHeight="1">
      <c r="B1196" s="14" t="s">
        <v>94</v>
      </c>
      <c r="C1196" s="34"/>
      <c r="D1196" s="26"/>
      <c r="E1196" s="21"/>
      <c r="F1196" s="34" t="s">
        <v>90</v>
      </c>
      <c r="G1196" s="9" t="s">
        <v>37</v>
      </c>
      <c r="H1196" s="11">
        <v>1983</v>
      </c>
      <c r="I1196" s="13" t="s">
        <v>5</v>
      </c>
      <c r="J1196" s="12" t="s">
        <v>100</v>
      </c>
      <c r="K1196" s="16" t="s">
        <v>25</v>
      </c>
      <c r="L1196" s="16" t="s">
        <v>9</v>
      </c>
      <c r="M1196" s="10">
        <v>0</v>
      </c>
      <c r="N1196" s="19">
        <v>180</v>
      </c>
      <c r="O1196" s="23"/>
      <c r="P1196" s="17">
        <f t="shared" si="42"/>
        <v>216</v>
      </c>
      <c r="Q1196" s="18">
        <f t="shared" si="43"/>
        <v>0</v>
      </c>
    </row>
    <row r="1197" spans="2:17" s="1" customFormat="1" ht="15.75" customHeight="1">
      <c r="B1197" s="14" t="s">
        <v>94</v>
      </c>
      <c r="C1197" s="34"/>
      <c r="D1197" s="26"/>
      <c r="E1197" s="21"/>
      <c r="F1197" s="34" t="s">
        <v>90</v>
      </c>
      <c r="G1197" s="9" t="s">
        <v>37</v>
      </c>
      <c r="H1197" s="11">
        <v>1986</v>
      </c>
      <c r="I1197" s="11" t="s">
        <v>5</v>
      </c>
      <c r="J1197" s="12" t="s">
        <v>100</v>
      </c>
      <c r="K1197" s="16" t="s">
        <v>6</v>
      </c>
      <c r="L1197" s="16" t="s">
        <v>24</v>
      </c>
      <c r="M1197" s="10">
        <v>0</v>
      </c>
      <c r="N1197" s="19">
        <v>270</v>
      </c>
      <c r="O1197" s="23"/>
      <c r="P1197" s="17">
        <f t="shared" si="42"/>
        <v>324</v>
      </c>
      <c r="Q1197" s="18">
        <f t="shared" si="43"/>
        <v>0</v>
      </c>
    </row>
    <row r="1198" spans="2:17" s="1" customFormat="1" ht="15.75" customHeight="1">
      <c r="B1198" s="14" t="s">
        <v>94</v>
      </c>
      <c r="C1198" s="34"/>
      <c r="D1198" s="26" t="s">
        <v>251</v>
      </c>
      <c r="E1198" s="21"/>
      <c r="F1198" s="34" t="s">
        <v>90</v>
      </c>
      <c r="G1198" s="9" t="s">
        <v>37</v>
      </c>
      <c r="H1198" s="11">
        <v>1986</v>
      </c>
      <c r="I1198" s="11" t="s">
        <v>12</v>
      </c>
      <c r="J1198" s="12" t="s">
        <v>100</v>
      </c>
      <c r="K1198" s="16" t="s">
        <v>6</v>
      </c>
      <c r="L1198" s="16" t="s">
        <v>24</v>
      </c>
      <c r="M1198" s="10">
        <v>2</v>
      </c>
      <c r="N1198" s="19">
        <v>600</v>
      </c>
      <c r="O1198" s="23"/>
      <c r="P1198" s="17">
        <f t="shared" si="42"/>
        <v>720</v>
      </c>
      <c r="Q1198" s="18">
        <f t="shared" si="43"/>
        <v>0</v>
      </c>
    </row>
    <row r="1199" spans="2:17" s="1" customFormat="1" ht="15.75" customHeight="1">
      <c r="B1199" s="14" t="s">
        <v>94</v>
      </c>
      <c r="C1199" s="34"/>
      <c r="D1199" s="26"/>
      <c r="E1199" s="21"/>
      <c r="F1199" s="34" t="s">
        <v>90</v>
      </c>
      <c r="G1199" s="9" t="s">
        <v>37</v>
      </c>
      <c r="H1199" s="11">
        <v>1986</v>
      </c>
      <c r="I1199" s="11" t="s">
        <v>5</v>
      </c>
      <c r="J1199" s="12" t="s">
        <v>100</v>
      </c>
      <c r="K1199" s="16" t="s">
        <v>6</v>
      </c>
      <c r="L1199" s="16" t="s">
        <v>24</v>
      </c>
      <c r="M1199" s="10">
        <v>0</v>
      </c>
      <c r="N1199" s="19">
        <v>270</v>
      </c>
      <c r="O1199" s="23"/>
      <c r="P1199" s="17">
        <f t="shared" si="42"/>
        <v>324</v>
      </c>
      <c r="Q1199" s="18">
        <f t="shared" si="43"/>
        <v>0</v>
      </c>
    </row>
    <row r="1200" spans="2:17" s="1" customFormat="1" ht="15.75" customHeight="1">
      <c r="B1200" s="14" t="s">
        <v>94</v>
      </c>
      <c r="C1200" s="34"/>
      <c r="D1200" s="26"/>
      <c r="E1200" s="21"/>
      <c r="F1200" s="34" t="s">
        <v>90</v>
      </c>
      <c r="G1200" s="9" t="s">
        <v>37</v>
      </c>
      <c r="H1200" s="11">
        <v>2011</v>
      </c>
      <c r="I1200" s="11" t="s">
        <v>5</v>
      </c>
      <c r="J1200" s="12" t="s">
        <v>100</v>
      </c>
      <c r="K1200" s="16" t="s">
        <v>6</v>
      </c>
      <c r="L1200" s="16" t="s">
        <v>7</v>
      </c>
      <c r="M1200" s="10">
        <v>0</v>
      </c>
      <c r="N1200" s="19">
        <v>170</v>
      </c>
      <c r="O1200" s="23"/>
      <c r="P1200" s="17">
        <f t="shared" si="42"/>
        <v>204</v>
      </c>
      <c r="Q1200" s="18">
        <f t="shared" si="43"/>
        <v>0</v>
      </c>
    </row>
    <row r="1201" spans="2:17" s="1" customFormat="1" ht="15.75" customHeight="1">
      <c r="B1201" s="14" t="s">
        <v>94</v>
      </c>
      <c r="C1201" s="34"/>
      <c r="D1201" s="26"/>
      <c r="E1201" s="21"/>
      <c r="F1201" s="34" t="s">
        <v>90</v>
      </c>
      <c r="G1201" s="9" t="s">
        <v>37</v>
      </c>
      <c r="H1201" s="11">
        <v>2019</v>
      </c>
      <c r="I1201" s="11" t="s">
        <v>5</v>
      </c>
      <c r="J1201" s="12" t="s">
        <v>15</v>
      </c>
      <c r="K1201" s="16" t="s">
        <v>6</v>
      </c>
      <c r="L1201" s="16" t="s">
        <v>7</v>
      </c>
      <c r="M1201" s="10">
        <v>1</v>
      </c>
      <c r="N1201" s="19">
        <v>285</v>
      </c>
      <c r="O1201" s="23">
        <v>285</v>
      </c>
      <c r="P1201" s="17">
        <f t="shared" si="42"/>
        <v>342</v>
      </c>
      <c r="Q1201" s="18">
        <f t="shared" si="43"/>
        <v>342</v>
      </c>
    </row>
    <row r="1202" spans="2:17" s="1" customFormat="1" ht="15.75" customHeight="1">
      <c r="B1202" s="14" t="s">
        <v>225</v>
      </c>
      <c r="C1202" s="34"/>
      <c r="D1202" s="26"/>
      <c r="E1202" s="21"/>
      <c r="F1202" s="34" t="s">
        <v>90</v>
      </c>
      <c r="G1202" s="9" t="s">
        <v>37</v>
      </c>
      <c r="H1202" s="11">
        <v>1982</v>
      </c>
      <c r="I1202" s="11" t="s">
        <v>5</v>
      </c>
      <c r="J1202" s="12" t="s">
        <v>100</v>
      </c>
      <c r="K1202" s="16" t="s">
        <v>165</v>
      </c>
      <c r="L1202" s="16" t="s">
        <v>9</v>
      </c>
      <c r="M1202" s="10">
        <v>1</v>
      </c>
      <c r="N1202" s="19">
        <v>35</v>
      </c>
      <c r="O1202" s="23"/>
      <c r="P1202" s="17">
        <f t="shared" si="42"/>
        <v>42</v>
      </c>
      <c r="Q1202" s="18">
        <f t="shared" si="43"/>
        <v>0</v>
      </c>
    </row>
    <row r="1203" spans="2:17" s="1" customFormat="1" ht="15.75" customHeight="1">
      <c r="B1203" s="14" t="s">
        <v>225</v>
      </c>
      <c r="C1203" s="34"/>
      <c r="D1203" s="26"/>
      <c r="E1203" s="21"/>
      <c r="F1203" s="34" t="s">
        <v>90</v>
      </c>
      <c r="G1203" s="9" t="s">
        <v>37</v>
      </c>
      <c r="H1203" s="11">
        <v>2005</v>
      </c>
      <c r="I1203" s="11" t="s">
        <v>5</v>
      </c>
      <c r="J1203" s="12" t="s">
        <v>33</v>
      </c>
      <c r="K1203" s="16" t="s">
        <v>6</v>
      </c>
      <c r="L1203" s="16" t="s">
        <v>7</v>
      </c>
      <c r="M1203" s="10">
        <v>12</v>
      </c>
      <c r="N1203" s="19">
        <v>40</v>
      </c>
      <c r="O1203" s="23">
        <v>480</v>
      </c>
      <c r="P1203" s="17">
        <f t="shared" si="42"/>
        <v>48</v>
      </c>
      <c r="Q1203" s="18">
        <f t="shared" si="43"/>
        <v>576</v>
      </c>
    </row>
    <row r="1204" spans="2:17" s="1" customFormat="1" ht="15.75" customHeight="1">
      <c r="B1204" s="14" t="s">
        <v>225</v>
      </c>
      <c r="C1204" s="34"/>
      <c r="D1204" s="26"/>
      <c r="E1204" s="21"/>
      <c r="F1204" s="34" t="s">
        <v>91</v>
      </c>
      <c r="G1204" s="9" t="s">
        <v>37</v>
      </c>
      <c r="H1204" s="11">
        <v>1989</v>
      </c>
      <c r="I1204" s="11" t="s">
        <v>5</v>
      </c>
      <c r="J1204" s="12" t="s">
        <v>100</v>
      </c>
      <c r="K1204" s="16" t="s">
        <v>6</v>
      </c>
      <c r="L1204" s="16" t="s">
        <v>24</v>
      </c>
      <c r="M1204" s="10">
        <v>4</v>
      </c>
      <c r="N1204" s="19">
        <v>35</v>
      </c>
      <c r="O1204" s="23"/>
      <c r="P1204" s="17">
        <f t="shared" si="42"/>
        <v>42</v>
      </c>
      <c r="Q1204" s="18">
        <f t="shared" si="43"/>
        <v>0</v>
      </c>
    </row>
    <row r="1205" spans="2:17" s="1" customFormat="1" ht="15.75" customHeight="1">
      <c r="B1205" s="14" t="s">
        <v>138</v>
      </c>
      <c r="C1205" s="34" t="s">
        <v>417</v>
      </c>
      <c r="D1205" s="26"/>
      <c r="E1205" s="21"/>
      <c r="F1205" s="34" t="s">
        <v>90</v>
      </c>
      <c r="G1205" s="9" t="s">
        <v>37</v>
      </c>
      <c r="H1205" s="11">
        <v>1992</v>
      </c>
      <c r="I1205" s="11" t="s">
        <v>5</v>
      </c>
      <c r="J1205" s="12" t="s">
        <v>100</v>
      </c>
      <c r="K1205" s="16" t="s">
        <v>6</v>
      </c>
      <c r="L1205" s="16" t="s">
        <v>7</v>
      </c>
      <c r="M1205" s="10">
        <v>1</v>
      </c>
      <c r="N1205" s="19">
        <v>10</v>
      </c>
      <c r="O1205" s="23"/>
      <c r="P1205" s="17">
        <f t="shared" si="42"/>
        <v>12</v>
      </c>
      <c r="Q1205" s="18">
        <f t="shared" si="43"/>
        <v>0</v>
      </c>
    </row>
    <row r="1206" spans="2:17" s="1" customFormat="1" ht="15.75" customHeight="1">
      <c r="B1206" s="14" t="s">
        <v>138</v>
      </c>
      <c r="C1206" s="34"/>
      <c r="D1206" s="26"/>
      <c r="E1206" s="21"/>
      <c r="F1206" s="34" t="s">
        <v>90</v>
      </c>
      <c r="G1206" s="9" t="s">
        <v>37</v>
      </c>
      <c r="H1206" s="11">
        <v>1950</v>
      </c>
      <c r="I1206" s="11" t="s">
        <v>5</v>
      </c>
      <c r="J1206" s="12" t="s">
        <v>100</v>
      </c>
      <c r="K1206" s="16" t="s">
        <v>25</v>
      </c>
      <c r="L1206" s="16" t="s">
        <v>9</v>
      </c>
      <c r="M1206" s="10">
        <v>1</v>
      </c>
      <c r="N1206" s="19">
        <v>320</v>
      </c>
      <c r="O1206" s="23"/>
      <c r="P1206" s="17">
        <f t="shared" si="42"/>
        <v>384</v>
      </c>
      <c r="Q1206" s="18">
        <f t="shared" si="43"/>
        <v>0</v>
      </c>
    </row>
    <row r="1207" spans="2:17" s="1" customFormat="1" ht="15.75" customHeight="1">
      <c r="B1207" s="14" t="s">
        <v>138</v>
      </c>
      <c r="C1207" s="34"/>
      <c r="D1207" s="26"/>
      <c r="E1207" s="21"/>
      <c r="F1207" s="34" t="s">
        <v>90</v>
      </c>
      <c r="G1207" s="9" t="s">
        <v>37</v>
      </c>
      <c r="H1207" s="11">
        <v>1957</v>
      </c>
      <c r="I1207" s="11" t="s">
        <v>5</v>
      </c>
      <c r="J1207" s="12" t="s">
        <v>100</v>
      </c>
      <c r="K1207" s="16" t="s">
        <v>74</v>
      </c>
      <c r="L1207" s="16" t="s">
        <v>9</v>
      </c>
      <c r="M1207" s="10">
        <v>1</v>
      </c>
      <c r="N1207" s="19">
        <v>170</v>
      </c>
      <c r="O1207" s="23"/>
      <c r="P1207" s="17">
        <f t="shared" si="42"/>
        <v>204</v>
      </c>
      <c r="Q1207" s="18">
        <f t="shared" si="43"/>
        <v>0</v>
      </c>
    </row>
    <row r="1208" spans="2:17" s="1" customFormat="1" ht="15.75" customHeight="1">
      <c r="B1208" s="14" t="s">
        <v>138</v>
      </c>
      <c r="C1208" s="34"/>
      <c r="D1208" s="26"/>
      <c r="E1208" s="21"/>
      <c r="F1208" s="34" t="s">
        <v>90</v>
      </c>
      <c r="G1208" s="9" t="s">
        <v>37</v>
      </c>
      <c r="H1208" s="11">
        <v>1969</v>
      </c>
      <c r="I1208" s="11" t="s">
        <v>5</v>
      </c>
      <c r="J1208" s="12" t="s">
        <v>100</v>
      </c>
      <c r="K1208" s="16" t="s">
        <v>165</v>
      </c>
      <c r="L1208" s="16" t="s">
        <v>26</v>
      </c>
      <c r="M1208" s="10">
        <v>0</v>
      </c>
      <c r="N1208" s="19">
        <v>55</v>
      </c>
      <c r="O1208" s="23"/>
      <c r="P1208" s="17">
        <f t="shared" si="42"/>
        <v>66</v>
      </c>
      <c r="Q1208" s="18">
        <f t="shared" si="43"/>
        <v>0</v>
      </c>
    </row>
    <row r="1209" spans="2:17" s="1" customFormat="1" ht="15.75" customHeight="1">
      <c r="B1209" s="14" t="s">
        <v>138</v>
      </c>
      <c r="C1209" s="34"/>
      <c r="D1209" s="26"/>
      <c r="E1209" s="21"/>
      <c r="F1209" s="34" t="s">
        <v>90</v>
      </c>
      <c r="G1209" s="9" t="s">
        <v>37</v>
      </c>
      <c r="H1209" s="11">
        <v>1979</v>
      </c>
      <c r="I1209" s="11" t="s">
        <v>5</v>
      </c>
      <c r="J1209" s="12" t="s">
        <v>100</v>
      </c>
      <c r="K1209" s="16" t="s">
        <v>187</v>
      </c>
      <c r="L1209" s="16" t="s">
        <v>9</v>
      </c>
      <c r="M1209" s="10">
        <v>0</v>
      </c>
      <c r="N1209" s="19">
        <v>45</v>
      </c>
      <c r="O1209" s="23"/>
      <c r="P1209" s="17">
        <f t="shared" si="42"/>
        <v>54</v>
      </c>
      <c r="Q1209" s="18">
        <f t="shared" si="43"/>
        <v>0</v>
      </c>
    </row>
    <row r="1210" spans="2:17" s="1" customFormat="1" ht="15.75" customHeight="1">
      <c r="B1210" s="14" t="s">
        <v>138</v>
      </c>
      <c r="C1210" s="34"/>
      <c r="D1210" s="26"/>
      <c r="E1210" s="21"/>
      <c r="F1210" s="34" t="s">
        <v>90</v>
      </c>
      <c r="G1210" s="9" t="s">
        <v>37</v>
      </c>
      <c r="H1210" s="11">
        <v>1981</v>
      </c>
      <c r="I1210" s="11" t="s">
        <v>5</v>
      </c>
      <c r="J1210" s="12" t="s">
        <v>100</v>
      </c>
      <c r="K1210" s="16" t="s">
        <v>105</v>
      </c>
      <c r="L1210" s="16" t="s">
        <v>7</v>
      </c>
      <c r="M1210" s="10">
        <v>0</v>
      </c>
      <c r="N1210" s="19">
        <v>70</v>
      </c>
      <c r="O1210" s="23"/>
      <c r="P1210" s="17">
        <f t="shared" si="42"/>
        <v>84</v>
      </c>
      <c r="Q1210" s="18">
        <f t="shared" si="43"/>
        <v>0</v>
      </c>
    </row>
    <row r="1211" spans="2:17" s="1" customFormat="1" ht="15.75" customHeight="1">
      <c r="B1211" s="14" t="s">
        <v>138</v>
      </c>
      <c r="C1211" s="34"/>
      <c r="D1211" s="26"/>
      <c r="E1211" s="21"/>
      <c r="F1211" s="34" t="s">
        <v>90</v>
      </c>
      <c r="G1211" s="9" t="s">
        <v>37</v>
      </c>
      <c r="H1211" s="11">
        <v>1982</v>
      </c>
      <c r="I1211" s="11" t="s">
        <v>5</v>
      </c>
      <c r="J1211" s="12" t="s">
        <v>100</v>
      </c>
      <c r="K1211" s="16" t="s">
        <v>25</v>
      </c>
      <c r="L1211" s="16" t="s">
        <v>9</v>
      </c>
      <c r="M1211" s="10">
        <v>0</v>
      </c>
      <c r="N1211" s="19">
        <v>80</v>
      </c>
      <c r="O1211" s="23"/>
      <c r="P1211" s="17">
        <f t="shared" si="42"/>
        <v>96</v>
      </c>
      <c r="Q1211" s="18">
        <f t="shared" si="43"/>
        <v>0</v>
      </c>
    </row>
    <row r="1212" spans="2:17" s="1" customFormat="1" ht="15.75" customHeight="1">
      <c r="B1212" s="14" t="s">
        <v>138</v>
      </c>
      <c r="C1212" s="34"/>
      <c r="D1212" s="26"/>
      <c r="E1212" s="21"/>
      <c r="F1212" s="34" t="s">
        <v>90</v>
      </c>
      <c r="G1212" s="9" t="s">
        <v>37</v>
      </c>
      <c r="H1212" s="11">
        <v>1982</v>
      </c>
      <c r="I1212" s="11" t="s">
        <v>5</v>
      </c>
      <c r="J1212" s="12" t="s">
        <v>100</v>
      </c>
      <c r="K1212" s="16" t="s">
        <v>25</v>
      </c>
      <c r="L1212" s="16" t="s">
        <v>24</v>
      </c>
      <c r="M1212" s="10">
        <v>0</v>
      </c>
      <c r="N1212" s="19">
        <v>60</v>
      </c>
      <c r="O1212" s="23"/>
      <c r="P1212" s="17">
        <f t="shared" si="42"/>
        <v>72</v>
      </c>
      <c r="Q1212" s="18">
        <f t="shared" si="43"/>
        <v>0</v>
      </c>
    </row>
    <row r="1213" spans="2:17" s="1" customFormat="1" ht="15.75" customHeight="1">
      <c r="B1213" s="14" t="s">
        <v>138</v>
      </c>
      <c r="C1213" s="34"/>
      <c r="D1213" s="25"/>
      <c r="E1213" s="20"/>
      <c r="F1213" s="34" t="s">
        <v>90</v>
      </c>
      <c r="G1213" s="9" t="s">
        <v>37</v>
      </c>
      <c r="H1213" s="11">
        <v>1985</v>
      </c>
      <c r="I1213" s="11" t="s">
        <v>5</v>
      </c>
      <c r="J1213" s="12" t="s">
        <v>100</v>
      </c>
      <c r="K1213" s="16" t="s">
        <v>25</v>
      </c>
      <c r="L1213" s="16" t="s">
        <v>24</v>
      </c>
      <c r="M1213" s="10">
        <v>0</v>
      </c>
      <c r="N1213" s="19">
        <v>75</v>
      </c>
      <c r="O1213" s="23"/>
      <c r="P1213" s="17">
        <f t="shared" si="42"/>
        <v>90</v>
      </c>
      <c r="Q1213" s="18">
        <f t="shared" si="43"/>
        <v>0</v>
      </c>
    </row>
    <row r="1214" spans="2:17" s="1" customFormat="1" ht="15.75" customHeight="1">
      <c r="B1214" s="14" t="s">
        <v>138</v>
      </c>
      <c r="C1214" s="34"/>
      <c r="D1214" s="26"/>
      <c r="E1214" s="21"/>
      <c r="F1214" s="34" t="s">
        <v>90</v>
      </c>
      <c r="G1214" s="9" t="s">
        <v>37</v>
      </c>
      <c r="H1214" s="11">
        <v>1985</v>
      </c>
      <c r="I1214" s="11" t="s">
        <v>5</v>
      </c>
      <c r="J1214" s="12" t="s">
        <v>100</v>
      </c>
      <c r="K1214" s="16" t="s">
        <v>25</v>
      </c>
      <c r="L1214" s="16" t="s">
        <v>24</v>
      </c>
      <c r="M1214" s="10">
        <v>0</v>
      </c>
      <c r="N1214" s="19">
        <v>75</v>
      </c>
      <c r="O1214" s="23"/>
      <c r="P1214" s="17">
        <f t="shared" si="42"/>
        <v>90</v>
      </c>
      <c r="Q1214" s="18">
        <f t="shared" si="43"/>
        <v>0</v>
      </c>
    </row>
    <row r="1215" spans="2:17" s="1" customFormat="1" ht="15.75" customHeight="1">
      <c r="B1215" s="14" t="s">
        <v>138</v>
      </c>
      <c r="C1215" s="34"/>
      <c r="D1215" s="26"/>
      <c r="E1215" s="21"/>
      <c r="F1215" s="34" t="s">
        <v>90</v>
      </c>
      <c r="G1215" s="9" t="s">
        <v>37</v>
      </c>
      <c r="H1215" s="11">
        <v>1986</v>
      </c>
      <c r="I1215" s="11" t="s">
        <v>5</v>
      </c>
      <c r="J1215" s="12" t="s">
        <v>23</v>
      </c>
      <c r="K1215" s="16" t="s">
        <v>6</v>
      </c>
      <c r="L1215" s="16" t="s">
        <v>7</v>
      </c>
      <c r="M1215" s="10">
        <v>6</v>
      </c>
      <c r="N1215" s="19">
        <v>140</v>
      </c>
      <c r="O1215" s="23">
        <v>840</v>
      </c>
      <c r="P1215" s="17">
        <f t="shared" si="42"/>
        <v>168</v>
      </c>
      <c r="Q1215" s="18">
        <f t="shared" si="43"/>
        <v>1008</v>
      </c>
    </row>
    <row r="1216" spans="2:17" s="1" customFormat="1" ht="15.75" customHeight="1">
      <c r="B1216" s="14" t="s">
        <v>138</v>
      </c>
      <c r="C1216" s="34"/>
      <c r="D1216" s="26"/>
      <c r="E1216" s="21"/>
      <c r="F1216" s="34" t="s">
        <v>90</v>
      </c>
      <c r="G1216" s="9" t="s">
        <v>37</v>
      </c>
      <c r="H1216" s="11">
        <v>1986</v>
      </c>
      <c r="I1216" s="11" t="s">
        <v>5</v>
      </c>
      <c r="J1216" s="12" t="s">
        <v>100</v>
      </c>
      <c r="K1216" s="16" t="s">
        <v>6</v>
      </c>
      <c r="L1216" s="16" t="s">
        <v>7</v>
      </c>
      <c r="M1216" s="10">
        <v>0</v>
      </c>
      <c r="N1216" s="19">
        <v>90</v>
      </c>
      <c r="O1216" s="23"/>
      <c r="P1216" s="17">
        <f t="shared" si="42"/>
        <v>108</v>
      </c>
      <c r="Q1216" s="18">
        <f t="shared" si="43"/>
        <v>0</v>
      </c>
    </row>
    <row r="1217" spans="2:17" s="1" customFormat="1" ht="15.75" customHeight="1">
      <c r="B1217" s="14" t="s">
        <v>138</v>
      </c>
      <c r="C1217" s="34"/>
      <c r="D1217" s="26"/>
      <c r="E1217" s="21"/>
      <c r="F1217" s="34" t="s">
        <v>90</v>
      </c>
      <c r="G1217" s="9" t="s">
        <v>37</v>
      </c>
      <c r="H1217" s="11">
        <v>1988</v>
      </c>
      <c r="I1217" s="11" t="s">
        <v>5</v>
      </c>
      <c r="J1217" s="12" t="s">
        <v>100</v>
      </c>
      <c r="K1217" s="16" t="s">
        <v>25</v>
      </c>
      <c r="L1217" s="16" t="s">
        <v>7</v>
      </c>
      <c r="M1217" s="10">
        <v>1</v>
      </c>
      <c r="N1217" s="19">
        <v>75</v>
      </c>
      <c r="O1217" s="23"/>
      <c r="P1217" s="17">
        <f t="shared" si="42"/>
        <v>90</v>
      </c>
      <c r="Q1217" s="18">
        <f t="shared" si="43"/>
        <v>0</v>
      </c>
    </row>
    <row r="1218" spans="2:17" s="1" customFormat="1" ht="15.75" customHeight="1">
      <c r="B1218" s="14" t="s">
        <v>138</v>
      </c>
      <c r="C1218" s="34"/>
      <c r="D1218" s="25"/>
      <c r="E1218" s="20"/>
      <c r="F1218" s="34" t="s">
        <v>90</v>
      </c>
      <c r="G1218" s="9" t="s">
        <v>37</v>
      </c>
      <c r="H1218" s="11">
        <v>1998</v>
      </c>
      <c r="I1218" s="11" t="s">
        <v>5</v>
      </c>
      <c r="J1218" s="12" t="s">
        <v>100</v>
      </c>
      <c r="K1218" s="16" t="s">
        <v>6</v>
      </c>
      <c r="L1218" s="16" t="s">
        <v>24</v>
      </c>
      <c r="M1218" s="10">
        <v>0</v>
      </c>
      <c r="N1218" s="19">
        <v>95</v>
      </c>
      <c r="O1218" s="23"/>
      <c r="P1218" s="17">
        <f t="shared" si="42"/>
        <v>114</v>
      </c>
      <c r="Q1218" s="18">
        <f t="shared" si="43"/>
        <v>0</v>
      </c>
    </row>
    <row r="1219" spans="2:17" s="1" customFormat="1" ht="15.75" customHeight="1">
      <c r="B1219" s="14" t="s">
        <v>138</v>
      </c>
      <c r="C1219" s="34"/>
      <c r="D1219" s="26"/>
      <c r="E1219" s="21"/>
      <c r="F1219" s="34" t="s">
        <v>90</v>
      </c>
      <c r="G1219" s="9" t="s">
        <v>37</v>
      </c>
      <c r="H1219" s="11">
        <v>1998</v>
      </c>
      <c r="I1219" s="11" t="s">
        <v>5</v>
      </c>
      <c r="J1219" s="12" t="s">
        <v>100</v>
      </c>
      <c r="K1219" s="16" t="s">
        <v>6</v>
      </c>
      <c r="L1219" s="16" t="s">
        <v>7</v>
      </c>
      <c r="M1219" s="10">
        <v>0</v>
      </c>
      <c r="N1219" s="19">
        <v>100</v>
      </c>
      <c r="O1219" s="23"/>
      <c r="P1219" s="17">
        <f t="shared" si="42"/>
        <v>120</v>
      </c>
      <c r="Q1219" s="18">
        <f t="shared" si="43"/>
        <v>0</v>
      </c>
    </row>
    <row r="1220" spans="2:17" s="1" customFormat="1" ht="15.75" customHeight="1">
      <c r="B1220" s="14" t="s">
        <v>138</v>
      </c>
      <c r="C1220" s="34"/>
      <c r="D1220" s="26" t="s">
        <v>251</v>
      </c>
      <c r="E1220" s="44"/>
      <c r="F1220" s="34" t="s">
        <v>90</v>
      </c>
      <c r="G1220" s="9" t="s">
        <v>37</v>
      </c>
      <c r="H1220" s="11">
        <v>1999</v>
      </c>
      <c r="I1220" s="11" t="s">
        <v>5</v>
      </c>
      <c r="J1220" s="12" t="s">
        <v>100</v>
      </c>
      <c r="K1220" s="16" t="s">
        <v>6</v>
      </c>
      <c r="L1220" s="16" t="s">
        <v>7</v>
      </c>
      <c r="M1220" s="10">
        <v>1</v>
      </c>
      <c r="N1220" s="19">
        <v>80</v>
      </c>
      <c r="O1220" s="23"/>
      <c r="P1220" s="17">
        <f t="shared" si="42"/>
        <v>96</v>
      </c>
      <c r="Q1220" s="18">
        <f t="shared" si="43"/>
        <v>0</v>
      </c>
    </row>
    <row r="1221" spans="2:17" s="1" customFormat="1" ht="15.75" customHeight="1">
      <c r="B1221" s="14" t="s">
        <v>138</v>
      </c>
      <c r="C1221" s="34"/>
      <c r="D1221" s="25"/>
      <c r="E1221" s="40"/>
      <c r="F1221" s="34" t="s">
        <v>90</v>
      </c>
      <c r="G1221" s="9" t="s">
        <v>37</v>
      </c>
      <c r="H1221" s="11">
        <v>1999</v>
      </c>
      <c r="I1221" s="11" t="s">
        <v>5</v>
      </c>
      <c r="J1221" s="12" t="s">
        <v>33</v>
      </c>
      <c r="K1221" s="16" t="s">
        <v>6</v>
      </c>
      <c r="L1221" s="16" t="s">
        <v>7</v>
      </c>
      <c r="M1221" s="10">
        <v>0</v>
      </c>
      <c r="N1221" s="19">
        <v>80</v>
      </c>
      <c r="O1221" s="23">
        <v>960</v>
      </c>
      <c r="P1221" s="17">
        <f t="shared" si="42"/>
        <v>96</v>
      </c>
      <c r="Q1221" s="18">
        <f t="shared" si="43"/>
        <v>1152</v>
      </c>
    </row>
    <row r="1222" spans="2:17" s="1" customFormat="1" ht="15.75" customHeight="1">
      <c r="B1222" s="14" t="s">
        <v>138</v>
      </c>
      <c r="C1222" s="34"/>
      <c r="D1222" s="25"/>
      <c r="E1222" s="40"/>
      <c r="F1222" s="34" t="s">
        <v>90</v>
      </c>
      <c r="G1222" s="9" t="s">
        <v>37</v>
      </c>
      <c r="H1222" s="11">
        <v>2000</v>
      </c>
      <c r="I1222" s="11" t="s">
        <v>5</v>
      </c>
      <c r="J1222" s="12" t="s">
        <v>33</v>
      </c>
      <c r="K1222" s="16" t="s">
        <v>6</v>
      </c>
      <c r="L1222" s="16" t="s">
        <v>7</v>
      </c>
      <c r="M1222" s="10">
        <v>0</v>
      </c>
      <c r="N1222" s="19">
        <v>120</v>
      </c>
      <c r="O1222" s="23">
        <v>1440</v>
      </c>
      <c r="P1222" s="17">
        <f t="shared" ref="P1222:P1285" si="44">N1222*1.2</f>
        <v>144</v>
      </c>
      <c r="Q1222" s="18">
        <f t="shared" ref="Q1222:Q1285" si="45">O1222*1.2</f>
        <v>1728</v>
      </c>
    </row>
    <row r="1223" spans="2:17" s="1" customFormat="1" ht="15.75" customHeight="1">
      <c r="B1223" s="14" t="s">
        <v>138</v>
      </c>
      <c r="C1223" s="34"/>
      <c r="D1223" s="25"/>
      <c r="E1223" s="20"/>
      <c r="F1223" s="34" t="s">
        <v>90</v>
      </c>
      <c r="G1223" s="9" t="s">
        <v>37</v>
      </c>
      <c r="H1223" s="11">
        <v>2000</v>
      </c>
      <c r="I1223" s="11" t="s">
        <v>5</v>
      </c>
      <c r="J1223" s="12" t="s">
        <v>100</v>
      </c>
      <c r="K1223" s="16" t="s">
        <v>6</v>
      </c>
      <c r="L1223" s="16" t="s">
        <v>7</v>
      </c>
      <c r="M1223" s="10">
        <v>0</v>
      </c>
      <c r="N1223" s="19">
        <v>120</v>
      </c>
      <c r="O1223" s="23"/>
      <c r="P1223" s="17">
        <f t="shared" si="44"/>
        <v>144</v>
      </c>
      <c r="Q1223" s="18">
        <f t="shared" si="45"/>
        <v>0</v>
      </c>
    </row>
    <row r="1224" spans="2:17" s="1" customFormat="1" ht="15.75" customHeight="1">
      <c r="B1224" s="14" t="s">
        <v>138</v>
      </c>
      <c r="C1224" s="34"/>
      <c r="D1224" s="26"/>
      <c r="E1224" s="21"/>
      <c r="F1224" s="34" t="s">
        <v>90</v>
      </c>
      <c r="G1224" s="9" t="s">
        <v>37</v>
      </c>
      <c r="H1224" s="11">
        <v>2001</v>
      </c>
      <c r="I1224" s="11" t="s">
        <v>12</v>
      </c>
      <c r="J1224" s="12" t="s">
        <v>16</v>
      </c>
      <c r="K1224" s="16" t="s">
        <v>6</v>
      </c>
      <c r="L1224" s="16" t="s">
        <v>7</v>
      </c>
      <c r="M1224" s="10">
        <v>3</v>
      </c>
      <c r="N1224" s="19">
        <v>220</v>
      </c>
      <c r="O1224" s="23">
        <v>660</v>
      </c>
      <c r="P1224" s="17">
        <f t="shared" si="44"/>
        <v>264</v>
      </c>
      <c r="Q1224" s="18">
        <f t="shared" si="45"/>
        <v>792</v>
      </c>
    </row>
    <row r="1225" spans="2:17" s="1" customFormat="1" ht="15.75" customHeight="1">
      <c r="B1225" s="14" t="s">
        <v>138</v>
      </c>
      <c r="C1225" s="34"/>
      <c r="D1225" s="26"/>
      <c r="E1225" s="21"/>
      <c r="F1225" s="34" t="s">
        <v>90</v>
      </c>
      <c r="G1225" s="9" t="s">
        <v>37</v>
      </c>
      <c r="H1225" s="11">
        <v>2003</v>
      </c>
      <c r="I1225" s="11" t="s">
        <v>5</v>
      </c>
      <c r="J1225" s="12" t="s">
        <v>100</v>
      </c>
      <c r="K1225" s="16" t="s">
        <v>6</v>
      </c>
      <c r="L1225" s="16" t="s">
        <v>7</v>
      </c>
      <c r="M1225" s="10">
        <v>1</v>
      </c>
      <c r="N1225" s="19">
        <v>95</v>
      </c>
      <c r="O1225" s="23"/>
      <c r="P1225" s="17">
        <f t="shared" si="44"/>
        <v>114</v>
      </c>
      <c r="Q1225" s="18">
        <f t="shared" si="45"/>
        <v>0</v>
      </c>
    </row>
    <row r="1226" spans="2:17" s="1" customFormat="1" ht="15.75" customHeight="1">
      <c r="B1226" s="14" t="s">
        <v>138</v>
      </c>
      <c r="C1226" s="34"/>
      <c r="D1226" s="26"/>
      <c r="E1226" s="21"/>
      <c r="F1226" s="34" t="s">
        <v>90</v>
      </c>
      <c r="G1226" s="9" t="s">
        <v>37</v>
      </c>
      <c r="H1226" s="11">
        <v>2004</v>
      </c>
      <c r="I1226" s="11" t="s">
        <v>5</v>
      </c>
      <c r="J1226" s="12" t="s">
        <v>100</v>
      </c>
      <c r="K1226" s="16" t="s">
        <v>25</v>
      </c>
      <c r="L1226" s="16" t="s">
        <v>7</v>
      </c>
      <c r="M1226" s="10">
        <v>0</v>
      </c>
      <c r="N1226" s="19">
        <v>70</v>
      </c>
      <c r="O1226" s="23"/>
      <c r="P1226" s="17">
        <f t="shared" si="44"/>
        <v>84</v>
      </c>
      <c r="Q1226" s="18">
        <f t="shared" si="45"/>
        <v>0</v>
      </c>
    </row>
    <row r="1227" spans="2:17" s="1" customFormat="1" ht="15.75" customHeight="1">
      <c r="B1227" s="14" t="s">
        <v>138</v>
      </c>
      <c r="C1227" s="34"/>
      <c r="D1227" s="26"/>
      <c r="E1227" s="44"/>
      <c r="F1227" s="34" t="s">
        <v>90</v>
      </c>
      <c r="G1227" s="9" t="s">
        <v>37</v>
      </c>
      <c r="H1227" s="11">
        <v>2009</v>
      </c>
      <c r="I1227" s="11" t="s">
        <v>5</v>
      </c>
      <c r="J1227" s="12" t="s">
        <v>100</v>
      </c>
      <c r="K1227" s="16" t="s">
        <v>6</v>
      </c>
      <c r="L1227" s="16" t="s">
        <v>7</v>
      </c>
      <c r="M1227" s="10">
        <v>0</v>
      </c>
      <c r="N1227" s="19">
        <v>135</v>
      </c>
      <c r="O1227" s="23"/>
      <c r="P1227" s="17">
        <f t="shared" si="44"/>
        <v>162</v>
      </c>
      <c r="Q1227" s="18">
        <f t="shared" si="45"/>
        <v>0</v>
      </c>
    </row>
    <row r="1228" spans="2:17" s="1" customFormat="1" ht="15.75" customHeight="1">
      <c r="B1228" s="14" t="s">
        <v>552</v>
      </c>
      <c r="C1228" s="34" t="s">
        <v>418</v>
      </c>
      <c r="D1228" s="26"/>
      <c r="E1228" s="44"/>
      <c r="F1228" s="34" t="s">
        <v>91</v>
      </c>
      <c r="G1228" s="9" t="s">
        <v>37</v>
      </c>
      <c r="H1228" s="11">
        <v>1995</v>
      </c>
      <c r="I1228" s="11" t="s">
        <v>5</v>
      </c>
      <c r="J1228" s="12" t="s">
        <v>100</v>
      </c>
      <c r="K1228" s="16" t="s">
        <v>25</v>
      </c>
      <c r="L1228" s="16" t="s">
        <v>24</v>
      </c>
      <c r="M1228" s="10">
        <v>1</v>
      </c>
      <c r="N1228" s="19">
        <v>10</v>
      </c>
      <c r="O1228" s="23"/>
      <c r="P1228" s="17">
        <f t="shared" si="44"/>
        <v>12</v>
      </c>
      <c r="Q1228" s="18">
        <f t="shared" si="45"/>
        <v>0</v>
      </c>
    </row>
    <row r="1229" spans="2:17" s="1" customFormat="1" ht="15.75" customHeight="1">
      <c r="B1229" s="14" t="s">
        <v>552</v>
      </c>
      <c r="C1229" s="34"/>
      <c r="D1229" s="26"/>
      <c r="E1229" s="21"/>
      <c r="F1229" s="34" t="s">
        <v>90</v>
      </c>
      <c r="G1229" s="9" t="s">
        <v>37</v>
      </c>
      <c r="H1229" s="11">
        <v>1976</v>
      </c>
      <c r="I1229" s="11" t="s">
        <v>5</v>
      </c>
      <c r="J1229" s="12" t="s">
        <v>100</v>
      </c>
      <c r="K1229" s="16" t="s">
        <v>6</v>
      </c>
      <c r="L1229" s="16" t="s">
        <v>24</v>
      </c>
      <c r="M1229" s="10">
        <v>1</v>
      </c>
      <c r="N1229" s="19">
        <v>45</v>
      </c>
      <c r="O1229" s="23"/>
      <c r="P1229" s="17">
        <f t="shared" si="44"/>
        <v>54</v>
      </c>
      <c r="Q1229" s="18">
        <f t="shared" si="45"/>
        <v>0</v>
      </c>
    </row>
    <row r="1230" spans="2:17" s="1" customFormat="1" ht="15.75" customHeight="1">
      <c r="B1230" s="14" t="s">
        <v>552</v>
      </c>
      <c r="C1230" s="34"/>
      <c r="D1230" s="26"/>
      <c r="E1230" s="21"/>
      <c r="F1230" s="34" t="s">
        <v>90</v>
      </c>
      <c r="G1230" s="9" t="s">
        <v>37</v>
      </c>
      <c r="H1230" s="11">
        <v>1990</v>
      </c>
      <c r="I1230" s="11" t="s">
        <v>5</v>
      </c>
      <c r="J1230" s="12" t="s">
        <v>100</v>
      </c>
      <c r="K1230" s="16" t="s">
        <v>25</v>
      </c>
      <c r="L1230" s="16" t="s">
        <v>7</v>
      </c>
      <c r="M1230" s="10">
        <v>1</v>
      </c>
      <c r="N1230" s="19">
        <v>120</v>
      </c>
      <c r="O1230" s="23"/>
      <c r="P1230" s="17">
        <f t="shared" si="44"/>
        <v>144</v>
      </c>
      <c r="Q1230" s="18">
        <f t="shared" si="45"/>
        <v>0</v>
      </c>
    </row>
    <row r="1231" spans="2:17" s="1" customFormat="1" ht="15.75" customHeight="1">
      <c r="B1231" s="14" t="s">
        <v>587</v>
      </c>
      <c r="C1231" s="34"/>
      <c r="D1231" s="26"/>
      <c r="E1231" s="21"/>
      <c r="F1231" s="34" t="s">
        <v>90</v>
      </c>
      <c r="G1231" s="9" t="s">
        <v>37</v>
      </c>
      <c r="H1231" s="11">
        <v>2001</v>
      </c>
      <c r="I1231" s="11" t="s">
        <v>5</v>
      </c>
      <c r="J1231" s="12" t="s">
        <v>100</v>
      </c>
      <c r="K1231" s="16" t="s">
        <v>6</v>
      </c>
      <c r="L1231" s="16" t="s">
        <v>7</v>
      </c>
      <c r="M1231" s="10">
        <v>2</v>
      </c>
      <c r="N1231" s="19">
        <v>85</v>
      </c>
      <c r="O1231" s="23"/>
      <c r="P1231" s="17">
        <f t="shared" si="44"/>
        <v>102</v>
      </c>
      <c r="Q1231" s="18">
        <f t="shared" si="45"/>
        <v>0</v>
      </c>
    </row>
    <row r="1232" spans="2:17" s="1" customFormat="1" ht="15.75" customHeight="1">
      <c r="B1232" s="14" t="s">
        <v>236</v>
      </c>
      <c r="C1232" s="34"/>
      <c r="D1232" s="26"/>
      <c r="E1232" s="21"/>
      <c r="F1232" s="34" t="s">
        <v>90</v>
      </c>
      <c r="G1232" s="9" t="s">
        <v>37</v>
      </c>
      <c r="H1232" s="11">
        <v>1978</v>
      </c>
      <c r="I1232" s="11" t="s">
        <v>5</v>
      </c>
      <c r="J1232" s="12" t="s">
        <v>100</v>
      </c>
      <c r="K1232" s="16" t="s">
        <v>25</v>
      </c>
      <c r="L1232" s="16" t="s">
        <v>24</v>
      </c>
      <c r="M1232" s="10">
        <v>0</v>
      </c>
      <c r="N1232" s="19">
        <v>200</v>
      </c>
      <c r="O1232" s="23"/>
      <c r="P1232" s="17">
        <f t="shared" si="44"/>
        <v>240</v>
      </c>
      <c r="Q1232" s="18">
        <f t="shared" si="45"/>
        <v>0</v>
      </c>
    </row>
    <row r="1233" spans="2:17" s="1" customFormat="1" ht="15.75" customHeight="1">
      <c r="B1233" s="14" t="s">
        <v>236</v>
      </c>
      <c r="C1233" s="34"/>
      <c r="D1233" s="25"/>
      <c r="E1233" s="20"/>
      <c r="F1233" s="34" t="s">
        <v>90</v>
      </c>
      <c r="G1233" s="9" t="s">
        <v>37</v>
      </c>
      <c r="H1233" s="11">
        <v>1981</v>
      </c>
      <c r="I1233" s="11" t="s">
        <v>5</v>
      </c>
      <c r="J1233" s="12" t="s">
        <v>23</v>
      </c>
      <c r="K1233" s="16" t="s">
        <v>25</v>
      </c>
      <c r="L1233" s="16" t="s">
        <v>24</v>
      </c>
      <c r="M1233" s="10">
        <v>6</v>
      </c>
      <c r="N1233" s="19">
        <v>50</v>
      </c>
      <c r="O1233" s="23">
        <v>300</v>
      </c>
      <c r="P1233" s="17">
        <f t="shared" si="44"/>
        <v>60</v>
      </c>
      <c r="Q1233" s="18">
        <f t="shared" si="45"/>
        <v>360</v>
      </c>
    </row>
    <row r="1234" spans="2:17" s="1" customFormat="1" ht="15.75" customHeight="1">
      <c r="B1234" s="14" t="s">
        <v>236</v>
      </c>
      <c r="C1234" s="34"/>
      <c r="D1234" s="25"/>
      <c r="E1234" s="20"/>
      <c r="F1234" s="34" t="s">
        <v>90</v>
      </c>
      <c r="G1234" s="9" t="s">
        <v>37</v>
      </c>
      <c r="H1234" s="11">
        <v>1985</v>
      </c>
      <c r="I1234" s="11" t="s">
        <v>5</v>
      </c>
      <c r="J1234" s="12" t="s">
        <v>100</v>
      </c>
      <c r="K1234" s="16" t="s">
        <v>25</v>
      </c>
      <c r="L1234" s="16" t="s">
        <v>24</v>
      </c>
      <c r="M1234" s="10">
        <v>0</v>
      </c>
      <c r="N1234" s="19">
        <v>125</v>
      </c>
      <c r="O1234" s="23"/>
      <c r="P1234" s="17">
        <f t="shared" si="44"/>
        <v>150</v>
      </c>
      <c r="Q1234" s="18">
        <f t="shared" si="45"/>
        <v>0</v>
      </c>
    </row>
    <row r="1235" spans="2:17" s="1" customFormat="1" ht="15.75" customHeight="1">
      <c r="B1235" s="14" t="s">
        <v>553</v>
      </c>
      <c r="C1235" s="34"/>
      <c r="D1235" s="26"/>
      <c r="E1235" s="21"/>
      <c r="F1235" s="34" t="s">
        <v>90</v>
      </c>
      <c r="G1235" s="9" t="s">
        <v>40</v>
      </c>
      <c r="H1235" s="11">
        <v>2005</v>
      </c>
      <c r="I1235" s="11" t="s">
        <v>5</v>
      </c>
      <c r="J1235" s="12" t="s">
        <v>100</v>
      </c>
      <c r="K1235" s="16" t="s">
        <v>6</v>
      </c>
      <c r="L1235" s="16" t="s">
        <v>7</v>
      </c>
      <c r="M1235" s="10">
        <v>4</v>
      </c>
      <c r="N1235" s="19">
        <v>43</v>
      </c>
      <c r="O1235" s="23"/>
      <c r="P1235" s="17">
        <f t="shared" si="44"/>
        <v>51.6</v>
      </c>
      <c r="Q1235" s="18">
        <f t="shared" si="45"/>
        <v>0</v>
      </c>
    </row>
    <row r="1236" spans="2:17" s="1" customFormat="1" ht="15.75" customHeight="1">
      <c r="B1236" s="14" t="s">
        <v>169</v>
      </c>
      <c r="C1236" s="34"/>
      <c r="D1236" s="26"/>
      <c r="E1236" s="21"/>
      <c r="F1236" s="34" t="s">
        <v>90</v>
      </c>
      <c r="G1236" s="9" t="s">
        <v>40</v>
      </c>
      <c r="H1236" s="11">
        <v>1993</v>
      </c>
      <c r="I1236" s="11" t="s">
        <v>5</v>
      </c>
      <c r="J1236" s="12" t="s">
        <v>100</v>
      </c>
      <c r="K1236" s="16" t="s">
        <v>6</v>
      </c>
      <c r="L1236" s="16" t="s">
        <v>7</v>
      </c>
      <c r="M1236" s="10">
        <v>0</v>
      </c>
      <c r="N1236" s="19">
        <v>25</v>
      </c>
      <c r="O1236" s="23"/>
      <c r="P1236" s="17">
        <f t="shared" si="44"/>
        <v>30</v>
      </c>
      <c r="Q1236" s="18">
        <f t="shared" si="45"/>
        <v>0</v>
      </c>
    </row>
    <row r="1237" spans="2:17" s="1" customFormat="1" ht="15.75" customHeight="1">
      <c r="B1237" s="14" t="s">
        <v>554</v>
      </c>
      <c r="C1237" s="34"/>
      <c r="D1237" s="26"/>
      <c r="E1237" s="21"/>
      <c r="F1237" s="34" t="s">
        <v>90</v>
      </c>
      <c r="G1237" s="9" t="s">
        <v>40</v>
      </c>
      <c r="H1237" s="11">
        <v>1986</v>
      </c>
      <c r="I1237" s="11" t="s">
        <v>5</v>
      </c>
      <c r="J1237" s="12" t="s">
        <v>100</v>
      </c>
      <c r="K1237" s="16" t="s">
        <v>6</v>
      </c>
      <c r="L1237" s="16" t="s">
        <v>24</v>
      </c>
      <c r="M1237" s="10">
        <v>12</v>
      </c>
      <c r="N1237" s="19">
        <v>45</v>
      </c>
      <c r="O1237" s="23"/>
      <c r="P1237" s="17">
        <f t="shared" si="44"/>
        <v>54</v>
      </c>
      <c r="Q1237" s="18">
        <f t="shared" si="45"/>
        <v>0</v>
      </c>
    </row>
    <row r="1238" spans="2:17" s="1" customFormat="1" ht="15.75" customHeight="1">
      <c r="B1238" s="14" t="s">
        <v>178</v>
      </c>
      <c r="C1238" s="34"/>
      <c r="D1238" s="26"/>
      <c r="E1238" s="21"/>
      <c r="F1238" s="34" t="s">
        <v>90</v>
      </c>
      <c r="G1238" s="9" t="s">
        <v>40</v>
      </c>
      <c r="H1238" s="11">
        <v>1990</v>
      </c>
      <c r="I1238" s="11" t="s">
        <v>5</v>
      </c>
      <c r="J1238" s="12" t="s">
        <v>100</v>
      </c>
      <c r="K1238" s="16" t="s">
        <v>6</v>
      </c>
      <c r="L1238" s="16" t="s">
        <v>7</v>
      </c>
      <c r="M1238" s="10">
        <v>0</v>
      </c>
      <c r="N1238" s="19">
        <v>270</v>
      </c>
      <c r="O1238" s="23"/>
      <c r="P1238" s="17">
        <f t="shared" si="44"/>
        <v>324</v>
      </c>
      <c r="Q1238" s="18">
        <f t="shared" si="45"/>
        <v>0</v>
      </c>
    </row>
    <row r="1239" spans="2:17" s="1" customFormat="1" ht="15.75" customHeight="1">
      <c r="B1239" s="14" t="s">
        <v>179</v>
      </c>
      <c r="C1239" s="34"/>
      <c r="D1239" s="26"/>
      <c r="E1239" s="21"/>
      <c r="F1239" s="34" t="s">
        <v>90</v>
      </c>
      <c r="G1239" s="9" t="s">
        <v>40</v>
      </c>
      <c r="H1239" s="11">
        <v>1979</v>
      </c>
      <c r="I1239" s="11" t="s">
        <v>5</v>
      </c>
      <c r="J1239" s="12" t="s">
        <v>100</v>
      </c>
      <c r="K1239" s="16" t="s">
        <v>165</v>
      </c>
      <c r="L1239" s="16" t="s">
        <v>24</v>
      </c>
      <c r="M1239" s="10">
        <v>1</v>
      </c>
      <c r="N1239" s="19">
        <v>45</v>
      </c>
      <c r="O1239" s="23"/>
      <c r="P1239" s="17">
        <f t="shared" si="44"/>
        <v>54</v>
      </c>
      <c r="Q1239" s="18">
        <f t="shared" si="45"/>
        <v>0</v>
      </c>
    </row>
    <row r="1240" spans="2:17" s="1" customFormat="1" ht="15.75" customHeight="1">
      <c r="B1240" s="14" t="s">
        <v>180</v>
      </c>
      <c r="C1240" s="34"/>
      <c r="D1240" s="26"/>
      <c r="E1240" s="21"/>
      <c r="F1240" s="34" t="s">
        <v>90</v>
      </c>
      <c r="G1240" s="9" t="s">
        <v>40</v>
      </c>
      <c r="H1240" s="11">
        <v>1959</v>
      </c>
      <c r="I1240" s="11" t="s">
        <v>5</v>
      </c>
      <c r="J1240" s="12" t="s">
        <v>16</v>
      </c>
      <c r="K1240" s="16" t="s">
        <v>6</v>
      </c>
      <c r="L1240" s="16" t="s">
        <v>24</v>
      </c>
      <c r="M1240" s="10">
        <v>0</v>
      </c>
      <c r="N1240" s="19">
        <v>1000</v>
      </c>
      <c r="O1240" s="23">
        <v>3000</v>
      </c>
      <c r="P1240" s="17">
        <f t="shared" si="44"/>
        <v>1200</v>
      </c>
      <c r="Q1240" s="18">
        <f t="shared" si="45"/>
        <v>3600</v>
      </c>
    </row>
    <row r="1241" spans="2:17" s="1" customFormat="1" ht="15.75" customHeight="1">
      <c r="B1241" s="14" t="s">
        <v>180</v>
      </c>
      <c r="C1241" s="34"/>
      <c r="D1241" s="26"/>
      <c r="E1241" s="21"/>
      <c r="F1241" s="34" t="s">
        <v>90</v>
      </c>
      <c r="G1241" s="9" t="s">
        <v>40</v>
      </c>
      <c r="H1241" s="11">
        <v>1961</v>
      </c>
      <c r="I1241" s="11" t="s">
        <v>5</v>
      </c>
      <c r="J1241" s="12" t="s">
        <v>100</v>
      </c>
      <c r="K1241" s="16" t="s">
        <v>6</v>
      </c>
      <c r="L1241" s="16" t="s">
        <v>9</v>
      </c>
      <c r="M1241" s="10">
        <v>0</v>
      </c>
      <c r="N1241" s="19">
        <v>1260</v>
      </c>
      <c r="O1241" s="23"/>
      <c r="P1241" s="17">
        <f t="shared" si="44"/>
        <v>1512</v>
      </c>
      <c r="Q1241" s="18">
        <f t="shared" si="45"/>
        <v>0</v>
      </c>
    </row>
    <row r="1242" spans="2:17" s="1" customFormat="1" ht="15.75" customHeight="1">
      <c r="B1242" s="14" t="s">
        <v>180</v>
      </c>
      <c r="C1242" s="34"/>
      <c r="D1242" s="26"/>
      <c r="E1242" s="21"/>
      <c r="F1242" s="34" t="s">
        <v>90</v>
      </c>
      <c r="G1242" s="9" t="s">
        <v>40</v>
      </c>
      <c r="H1242" s="11">
        <v>1976</v>
      </c>
      <c r="I1242" s="11" t="s">
        <v>5</v>
      </c>
      <c r="J1242" s="12" t="s">
        <v>100</v>
      </c>
      <c r="K1242" s="16" t="s">
        <v>105</v>
      </c>
      <c r="L1242" s="16" t="s">
        <v>9</v>
      </c>
      <c r="M1242" s="10">
        <v>0</v>
      </c>
      <c r="N1242" s="19">
        <v>100</v>
      </c>
      <c r="O1242" s="23"/>
      <c r="P1242" s="17">
        <f t="shared" si="44"/>
        <v>120</v>
      </c>
      <c r="Q1242" s="18">
        <f t="shared" si="45"/>
        <v>0</v>
      </c>
    </row>
    <row r="1243" spans="2:17" s="1" customFormat="1" ht="15.75" customHeight="1">
      <c r="B1243" s="14" t="s">
        <v>180</v>
      </c>
      <c r="C1243" s="34"/>
      <c r="D1243" s="26"/>
      <c r="E1243" s="21"/>
      <c r="F1243" s="34" t="s">
        <v>90</v>
      </c>
      <c r="G1243" s="9" t="s">
        <v>40</v>
      </c>
      <c r="H1243" s="11">
        <v>1979</v>
      </c>
      <c r="I1243" s="11" t="s">
        <v>5</v>
      </c>
      <c r="J1243" s="12" t="s">
        <v>100</v>
      </c>
      <c r="K1243" s="16" t="s">
        <v>25</v>
      </c>
      <c r="L1243" s="16" t="s">
        <v>7</v>
      </c>
      <c r="M1243" s="10">
        <v>1</v>
      </c>
      <c r="N1243" s="19">
        <v>100</v>
      </c>
      <c r="O1243" s="23"/>
      <c r="P1243" s="17">
        <f t="shared" si="44"/>
        <v>120</v>
      </c>
      <c r="Q1243" s="18">
        <f t="shared" si="45"/>
        <v>0</v>
      </c>
    </row>
    <row r="1244" spans="2:17" s="1" customFormat="1" ht="15.75" customHeight="1">
      <c r="B1244" s="14" t="s">
        <v>180</v>
      </c>
      <c r="C1244" s="34"/>
      <c r="D1244" s="25"/>
      <c r="E1244" s="20"/>
      <c r="F1244" s="34" t="s">
        <v>90</v>
      </c>
      <c r="G1244" s="9" t="s">
        <v>40</v>
      </c>
      <c r="H1244" s="11">
        <v>1982</v>
      </c>
      <c r="I1244" s="11" t="s">
        <v>5</v>
      </c>
      <c r="J1244" s="12" t="s">
        <v>100</v>
      </c>
      <c r="K1244" s="16" t="s">
        <v>6</v>
      </c>
      <c r="L1244" s="16" t="s">
        <v>7</v>
      </c>
      <c r="M1244" s="10">
        <v>0</v>
      </c>
      <c r="N1244" s="19">
        <v>330</v>
      </c>
      <c r="O1244" s="23"/>
      <c r="P1244" s="17">
        <f t="shared" si="44"/>
        <v>396</v>
      </c>
      <c r="Q1244" s="18">
        <f t="shared" si="45"/>
        <v>0</v>
      </c>
    </row>
    <row r="1245" spans="2:17" s="1" customFormat="1" ht="15.75" customHeight="1">
      <c r="B1245" s="14" t="s">
        <v>180</v>
      </c>
      <c r="C1245" s="34"/>
      <c r="D1245" s="25"/>
      <c r="E1245" s="20"/>
      <c r="F1245" s="34" t="s">
        <v>90</v>
      </c>
      <c r="G1245" s="9" t="s">
        <v>40</v>
      </c>
      <c r="H1245" s="11">
        <v>1982</v>
      </c>
      <c r="I1245" s="11" t="s">
        <v>5</v>
      </c>
      <c r="J1245" s="12" t="s">
        <v>33</v>
      </c>
      <c r="K1245" s="16" t="s">
        <v>6</v>
      </c>
      <c r="L1245" s="16" t="s">
        <v>24</v>
      </c>
      <c r="M1245" s="10">
        <v>0</v>
      </c>
      <c r="N1245" s="19">
        <v>400</v>
      </c>
      <c r="O1245" s="23">
        <v>4800</v>
      </c>
      <c r="P1245" s="17">
        <f t="shared" si="44"/>
        <v>480</v>
      </c>
      <c r="Q1245" s="18">
        <f t="shared" si="45"/>
        <v>5760</v>
      </c>
    </row>
    <row r="1246" spans="2:17" s="1" customFormat="1" ht="15.75" customHeight="1">
      <c r="B1246" s="14" t="s">
        <v>180</v>
      </c>
      <c r="C1246" s="34"/>
      <c r="D1246" s="25"/>
      <c r="E1246" s="20"/>
      <c r="F1246" s="34" t="s">
        <v>90</v>
      </c>
      <c r="G1246" s="9" t="s">
        <v>40</v>
      </c>
      <c r="H1246" s="11">
        <v>1986</v>
      </c>
      <c r="I1246" s="11" t="s">
        <v>5</v>
      </c>
      <c r="J1246" s="12" t="s">
        <v>100</v>
      </c>
      <c r="K1246" s="16" t="s">
        <v>25</v>
      </c>
      <c r="L1246" s="16" t="s">
        <v>9</v>
      </c>
      <c r="M1246" s="10">
        <v>0</v>
      </c>
      <c r="N1246" s="19">
        <v>120</v>
      </c>
      <c r="O1246" s="23"/>
      <c r="P1246" s="17">
        <f t="shared" si="44"/>
        <v>144</v>
      </c>
      <c r="Q1246" s="18">
        <f t="shared" si="45"/>
        <v>0</v>
      </c>
    </row>
    <row r="1247" spans="2:17" s="1" customFormat="1" ht="15.75" customHeight="1">
      <c r="B1247" s="14" t="s">
        <v>180</v>
      </c>
      <c r="C1247" s="34"/>
      <c r="D1247" s="25"/>
      <c r="E1247" s="20"/>
      <c r="F1247" s="34" t="s">
        <v>90</v>
      </c>
      <c r="G1247" s="9" t="s">
        <v>40</v>
      </c>
      <c r="H1247" s="11">
        <v>2019</v>
      </c>
      <c r="I1247" s="11" t="s">
        <v>5</v>
      </c>
      <c r="J1247" s="12" t="s">
        <v>15</v>
      </c>
      <c r="K1247" s="16" t="s">
        <v>6</v>
      </c>
      <c r="L1247" s="16" t="s">
        <v>7</v>
      </c>
      <c r="M1247" s="10">
        <v>0</v>
      </c>
      <c r="N1247" s="19">
        <v>150</v>
      </c>
      <c r="O1247" s="23">
        <v>150</v>
      </c>
      <c r="P1247" s="17">
        <f t="shared" si="44"/>
        <v>180</v>
      </c>
      <c r="Q1247" s="18">
        <f t="shared" si="45"/>
        <v>180</v>
      </c>
    </row>
    <row r="1248" spans="2:17" s="1" customFormat="1" ht="15.75" customHeight="1">
      <c r="B1248" s="14" t="s">
        <v>467</v>
      </c>
      <c r="C1248" s="34"/>
      <c r="D1248" s="26"/>
      <c r="E1248" s="21"/>
      <c r="F1248" s="34" t="s">
        <v>90</v>
      </c>
      <c r="G1248" s="9" t="s">
        <v>40</v>
      </c>
      <c r="H1248" s="11">
        <v>1998</v>
      </c>
      <c r="I1248" s="11" t="s">
        <v>5</v>
      </c>
      <c r="J1248" s="12" t="s">
        <v>100</v>
      </c>
      <c r="K1248" s="16" t="s">
        <v>6</v>
      </c>
      <c r="L1248" s="16" t="s">
        <v>7</v>
      </c>
      <c r="M1248" s="10">
        <v>4</v>
      </c>
      <c r="N1248" s="19">
        <v>30</v>
      </c>
      <c r="O1248" s="23"/>
      <c r="P1248" s="17">
        <f t="shared" si="44"/>
        <v>36</v>
      </c>
      <c r="Q1248" s="18">
        <f t="shared" si="45"/>
        <v>0</v>
      </c>
    </row>
    <row r="1249" spans="2:17" s="1" customFormat="1" ht="15.75" customHeight="1">
      <c r="B1249" s="14" t="s">
        <v>467</v>
      </c>
      <c r="C1249" s="34"/>
      <c r="D1249" s="26"/>
      <c r="E1249" s="21"/>
      <c r="F1249" s="34" t="s">
        <v>90</v>
      </c>
      <c r="G1249" s="9" t="s">
        <v>40</v>
      </c>
      <c r="H1249" s="11">
        <v>2009</v>
      </c>
      <c r="I1249" s="11" t="s">
        <v>5</v>
      </c>
      <c r="J1249" s="12" t="s">
        <v>100</v>
      </c>
      <c r="K1249" s="16" t="s">
        <v>6</v>
      </c>
      <c r="L1249" s="16" t="s">
        <v>7</v>
      </c>
      <c r="M1249" s="10">
        <v>1</v>
      </c>
      <c r="N1249" s="19">
        <v>30</v>
      </c>
      <c r="O1249" s="23"/>
      <c r="P1249" s="17">
        <f t="shared" si="44"/>
        <v>36</v>
      </c>
      <c r="Q1249" s="18">
        <f t="shared" si="45"/>
        <v>0</v>
      </c>
    </row>
    <row r="1250" spans="2:17" s="1" customFormat="1" ht="15.75" customHeight="1">
      <c r="B1250" s="14" t="s">
        <v>191</v>
      </c>
      <c r="C1250" s="34"/>
      <c r="D1250" s="26"/>
      <c r="E1250" s="21"/>
      <c r="F1250" s="34" t="s">
        <v>90</v>
      </c>
      <c r="G1250" s="9" t="s">
        <v>40</v>
      </c>
      <c r="H1250" s="11">
        <v>1990</v>
      </c>
      <c r="I1250" s="11" t="s">
        <v>5</v>
      </c>
      <c r="J1250" s="12" t="s">
        <v>100</v>
      </c>
      <c r="K1250" s="16" t="s">
        <v>6</v>
      </c>
      <c r="L1250" s="16" t="s">
        <v>24</v>
      </c>
      <c r="M1250" s="10">
        <v>0</v>
      </c>
      <c r="N1250" s="19">
        <v>215</v>
      </c>
      <c r="O1250" s="23"/>
      <c r="P1250" s="17">
        <f t="shared" si="44"/>
        <v>258</v>
      </c>
      <c r="Q1250" s="18">
        <f t="shared" si="45"/>
        <v>0</v>
      </c>
    </row>
    <row r="1251" spans="2:17" s="1" customFormat="1" ht="15.75" customHeight="1">
      <c r="B1251" s="14" t="s">
        <v>192</v>
      </c>
      <c r="C1251" s="34"/>
      <c r="D1251" s="26"/>
      <c r="E1251" s="21"/>
      <c r="F1251" s="34" t="s">
        <v>90</v>
      </c>
      <c r="G1251" s="9" t="s">
        <v>40</v>
      </c>
      <c r="H1251" s="11">
        <v>1981</v>
      </c>
      <c r="I1251" s="11" t="s">
        <v>5</v>
      </c>
      <c r="J1251" s="12" t="s">
        <v>100</v>
      </c>
      <c r="K1251" s="16" t="s">
        <v>165</v>
      </c>
      <c r="L1251" s="16" t="s">
        <v>24</v>
      </c>
      <c r="M1251" s="10">
        <v>1</v>
      </c>
      <c r="N1251" s="19">
        <v>145</v>
      </c>
      <c r="O1251" s="23"/>
      <c r="P1251" s="17">
        <f t="shared" si="44"/>
        <v>174</v>
      </c>
      <c r="Q1251" s="18">
        <f t="shared" si="45"/>
        <v>0</v>
      </c>
    </row>
    <row r="1252" spans="2:17" s="1" customFormat="1" ht="15.75" customHeight="1">
      <c r="B1252" s="14" t="s">
        <v>192</v>
      </c>
      <c r="C1252" s="34"/>
      <c r="D1252" s="25"/>
      <c r="E1252" s="20"/>
      <c r="F1252" s="34" t="s">
        <v>90</v>
      </c>
      <c r="G1252" s="9" t="s">
        <v>40</v>
      </c>
      <c r="H1252" s="11">
        <v>1986</v>
      </c>
      <c r="I1252" s="11" t="s">
        <v>5</v>
      </c>
      <c r="J1252" s="12" t="s">
        <v>100</v>
      </c>
      <c r="K1252" s="16" t="s">
        <v>25</v>
      </c>
      <c r="L1252" s="16" t="s">
        <v>9</v>
      </c>
      <c r="M1252" s="10">
        <v>0</v>
      </c>
      <c r="N1252" s="19">
        <v>100</v>
      </c>
      <c r="O1252" s="23"/>
      <c r="P1252" s="17">
        <f t="shared" si="44"/>
        <v>120</v>
      </c>
      <c r="Q1252" s="18">
        <f t="shared" si="45"/>
        <v>0</v>
      </c>
    </row>
    <row r="1253" spans="2:17" s="1" customFormat="1" ht="15.75" customHeight="1">
      <c r="B1253" s="14" t="s">
        <v>192</v>
      </c>
      <c r="C1253" s="34"/>
      <c r="D1253" s="25"/>
      <c r="E1253" s="20"/>
      <c r="F1253" s="34" t="s">
        <v>90</v>
      </c>
      <c r="G1253" s="9" t="s">
        <v>40</v>
      </c>
      <c r="H1253" s="11">
        <v>1988</v>
      </c>
      <c r="I1253" s="11" t="s">
        <v>5</v>
      </c>
      <c r="J1253" s="12" t="s">
        <v>33</v>
      </c>
      <c r="K1253" s="16" t="s">
        <v>25</v>
      </c>
      <c r="L1253" s="16" t="s">
        <v>7</v>
      </c>
      <c r="M1253" s="10">
        <v>0</v>
      </c>
      <c r="N1253" s="19">
        <v>100</v>
      </c>
      <c r="O1253" s="23">
        <v>1200</v>
      </c>
      <c r="P1253" s="17">
        <f t="shared" si="44"/>
        <v>120</v>
      </c>
      <c r="Q1253" s="18">
        <f t="shared" si="45"/>
        <v>1440</v>
      </c>
    </row>
    <row r="1254" spans="2:17" s="1" customFormat="1" ht="15.75" customHeight="1">
      <c r="B1254" s="14" t="s">
        <v>192</v>
      </c>
      <c r="C1254" s="34"/>
      <c r="D1254" s="25"/>
      <c r="E1254" s="20"/>
      <c r="F1254" s="34" t="s">
        <v>90</v>
      </c>
      <c r="G1254" s="9" t="s">
        <v>40</v>
      </c>
      <c r="H1254" s="11">
        <v>1989</v>
      </c>
      <c r="I1254" s="11" t="s">
        <v>5</v>
      </c>
      <c r="J1254" s="12" t="s">
        <v>100</v>
      </c>
      <c r="K1254" s="16" t="s">
        <v>6</v>
      </c>
      <c r="L1254" s="16" t="s">
        <v>7</v>
      </c>
      <c r="M1254" s="10">
        <v>0</v>
      </c>
      <c r="N1254" s="19">
        <v>220</v>
      </c>
      <c r="O1254" s="23"/>
      <c r="P1254" s="17">
        <f t="shared" si="44"/>
        <v>264</v>
      </c>
      <c r="Q1254" s="18">
        <f t="shared" si="45"/>
        <v>0</v>
      </c>
    </row>
    <row r="1255" spans="2:17" s="1" customFormat="1" ht="15.75" customHeight="1">
      <c r="B1255" s="14" t="s">
        <v>192</v>
      </c>
      <c r="C1255" s="34"/>
      <c r="D1255" s="25"/>
      <c r="E1255" s="40"/>
      <c r="F1255" s="34" t="s">
        <v>90</v>
      </c>
      <c r="G1255" s="9" t="s">
        <v>40</v>
      </c>
      <c r="H1255" s="11">
        <v>2007</v>
      </c>
      <c r="I1255" s="11" t="s">
        <v>5</v>
      </c>
      <c r="J1255" s="12" t="s">
        <v>23</v>
      </c>
      <c r="K1255" s="16" t="s">
        <v>6</v>
      </c>
      <c r="L1255" s="16" t="s">
        <v>7</v>
      </c>
      <c r="M1255" s="10">
        <v>0</v>
      </c>
      <c r="N1255" s="19">
        <v>100</v>
      </c>
      <c r="O1255" s="23">
        <v>600</v>
      </c>
      <c r="P1255" s="17">
        <f t="shared" si="44"/>
        <v>120</v>
      </c>
      <c r="Q1255" s="18">
        <f t="shared" si="45"/>
        <v>720</v>
      </c>
    </row>
    <row r="1256" spans="2:17" s="1" customFormat="1" ht="15.75" customHeight="1">
      <c r="B1256" s="14" t="s">
        <v>49</v>
      </c>
      <c r="C1256" s="34"/>
      <c r="D1256" s="26"/>
      <c r="E1256" s="21"/>
      <c r="F1256" s="34" t="s">
        <v>90</v>
      </c>
      <c r="G1256" s="9" t="s">
        <v>40</v>
      </c>
      <c r="H1256" s="11">
        <v>1928</v>
      </c>
      <c r="I1256" s="11" t="s">
        <v>5</v>
      </c>
      <c r="J1256" s="12" t="s">
        <v>100</v>
      </c>
      <c r="K1256" s="16" t="s">
        <v>8</v>
      </c>
      <c r="L1256" s="16" t="s">
        <v>31</v>
      </c>
      <c r="M1256" s="10">
        <v>0</v>
      </c>
      <c r="N1256" s="19">
        <v>180</v>
      </c>
      <c r="O1256" s="23"/>
      <c r="P1256" s="17">
        <f t="shared" si="44"/>
        <v>216</v>
      </c>
      <c r="Q1256" s="18">
        <f t="shared" si="45"/>
        <v>0</v>
      </c>
    </row>
    <row r="1257" spans="2:17" s="1" customFormat="1" ht="15.75" customHeight="1">
      <c r="B1257" s="14" t="s">
        <v>49</v>
      </c>
      <c r="C1257" s="34"/>
      <c r="D1257" s="26"/>
      <c r="E1257" s="21"/>
      <c r="F1257" s="34" t="s">
        <v>90</v>
      </c>
      <c r="G1257" s="9" t="s">
        <v>40</v>
      </c>
      <c r="H1257" s="11">
        <v>1938</v>
      </c>
      <c r="I1257" s="11" t="s">
        <v>5</v>
      </c>
      <c r="J1257" s="12" t="s">
        <v>23</v>
      </c>
      <c r="K1257" s="16" t="s">
        <v>6</v>
      </c>
      <c r="L1257" s="16" t="s">
        <v>7</v>
      </c>
      <c r="M1257" s="10">
        <v>6</v>
      </c>
      <c r="N1257" s="19">
        <v>450</v>
      </c>
      <c r="O1257" s="23">
        <v>2700</v>
      </c>
      <c r="P1257" s="17">
        <f t="shared" si="44"/>
        <v>540</v>
      </c>
      <c r="Q1257" s="18">
        <f t="shared" si="45"/>
        <v>3240</v>
      </c>
    </row>
    <row r="1258" spans="2:17" s="1" customFormat="1" ht="15.75" customHeight="1">
      <c r="B1258" s="14" t="s">
        <v>49</v>
      </c>
      <c r="C1258" s="34"/>
      <c r="D1258" s="26"/>
      <c r="E1258" s="21"/>
      <c r="F1258" s="34" t="s">
        <v>90</v>
      </c>
      <c r="G1258" s="9" t="s">
        <v>40</v>
      </c>
      <c r="H1258" s="11">
        <v>1978</v>
      </c>
      <c r="I1258" s="11" t="s">
        <v>5</v>
      </c>
      <c r="J1258" s="12" t="s">
        <v>100</v>
      </c>
      <c r="K1258" s="16" t="s">
        <v>165</v>
      </c>
      <c r="L1258" s="16" t="s">
        <v>9</v>
      </c>
      <c r="M1258" s="10">
        <v>1</v>
      </c>
      <c r="N1258" s="19">
        <v>40</v>
      </c>
      <c r="O1258" s="23"/>
      <c r="P1258" s="17">
        <f t="shared" si="44"/>
        <v>48</v>
      </c>
      <c r="Q1258" s="18">
        <f t="shared" si="45"/>
        <v>0</v>
      </c>
    </row>
    <row r="1259" spans="2:17" s="1" customFormat="1" ht="15.75" customHeight="1">
      <c r="B1259" s="14" t="s">
        <v>49</v>
      </c>
      <c r="C1259" s="34"/>
      <c r="D1259" s="26"/>
      <c r="E1259" s="21"/>
      <c r="F1259" s="34" t="s">
        <v>90</v>
      </c>
      <c r="G1259" s="9" t="s">
        <v>40</v>
      </c>
      <c r="H1259" s="11">
        <v>1994</v>
      </c>
      <c r="I1259" s="11" t="s">
        <v>5</v>
      </c>
      <c r="J1259" s="12" t="s">
        <v>100</v>
      </c>
      <c r="K1259" s="16" t="s">
        <v>6</v>
      </c>
      <c r="L1259" s="16" t="s">
        <v>7</v>
      </c>
      <c r="M1259" s="10">
        <v>1</v>
      </c>
      <c r="N1259" s="19">
        <v>50</v>
      </c>
      <c r="O1259" s="23"/>
      <c r="P1259" s="17">
        <f t="shared" si="44"/>
        <v>60</v>
      </c>
      <c r="Q1259" s="18">
        <f t="shared" si="45"/>
        <v>0</v>
      </c>
    </row>
    <row r="1260" spans="2:17" s="1" customFormat="1" ht="15.75" customHeight="1">
      <c r="B1260" s="14" t="s">
        <v>123</v>
      </c>
      <c r="C1260" s="34"/>
      <c r="D1260" s="26"/>
      <c r="E1260" s="21"/>
      <c r="F1260" s="34" t="s">
        <v>90</v>
      </c>
      <c r="G1260" s="9" t="s">
        <v>40</v>
      </c>
      <c r="H1260" s="11">
        <v>1999</v>
      </c>
      <c r="I1260" s="11" t="s">
        <v>5</v>
      </c>
      <c r="J1260" s="12" t="s">
        <v>100</v>
      </c>
      <c r="K1260" s="16" t="s">
        <v>6</v>
      </c>
      <c r="L1260" s="16" t="s">
        <v>7</v>
      </c>
      <c r="M1260" s="10">
        <v>2</v>
      </c>
      <c r="N1260" s="19">
        <v>15</v>
      </c>
      <c r="O1260" s="23"/>
      <c r="P1260" s="17">
        <f t="shared" si="44"/>
        <v>18</v>
      </c>
      <c r="Q1260" s="18">
        <f t="shared" si="45"/>
        <v>0</v>
      </c>
    </row>
    <row r="1261" spans="2:17" s="1" customFormat="1" ht="15.75" customHeight="1">
      <c r="B1261" s="14" t="s">
        <v>250</v>
      </c>
      <c r="C1261" s="34"/>
      <c r="D1261" s="26"/>
      <c r="E1261" s="21"/>
      <c r="F1261" s="34" t="s">
        <v>90</v>
      </c>
      <c r="G1261" s="9" t="s">
        <v>40</v>
      </c>
      <c r="H1261" s="11">
        <v>2008</v>
      </c>
      <c r="I1261" s="11" t="s">
        <v>12</v>
      </c>
      <c r="J1261" s="12" t="s">
        <v>16</v>
      </c>
      <c r="K1261" s="16" t="s">
        <v>6</v>
      </c>
      <c r="L1261" s="16" t="s">
        <v>7</v>
      </c>
      <c r="M1261" s="10">
        <v>0</v>
      </c>
      <c r="N1261" s="19">
        <v>240</v>
      </c>
      <c r="O1261" s="23">
        <v>720</v>
      </c>
      <c r="P1261" s="17">
        <f t="shared" si="44"/>
        <v>288</v>
      </c>
      <c r="Q1261" s="18">
        <f t="shared" si="45"/>
        <v>864</v>
      </c>
    </row>
    <row r="1262" spans="2:17" s="1" customFormat="1" ht="15.75" customHeight="1">
      <c r="B1262" s="14" t="s">
        <v>161</v>
      </c>
      <c r="C1262" s="34"/>
      <c r="D1262" s="26"/>
      <c r="E1262" s="21"/>
      <c r="F1262" s="34" t="s">
        <v>90</v>
      </c>
      <c r="G1262" s="9" t="s">
        <v>40</v>
      </c>
      <c r="H1262" s="11">
        <v>1943</v>
      </c>
      <c r="I1262" s="11" t="s">
        <v>5</v>
      </c>
      <c r="J1262" s="12" t="s">
        <v>100</v>
      </c>
      <c r="K1262" s="16" t="s">
        <v>105</v>
      </c>
      <c r="L1262" s="16" t="s">
        <v>24</v>
      </c>
      <c r="M1262" s="10">
        <v>0</v>
      </c>
      <c r="N1262" s="19">
        <v>750</v>
      </c>
      <c r="O1262" s="23"/>
      <c r="P1262" s="17">
        <f t="shared" si="44"/>
        <v>900</v>
      </c>
      <c r="Q1262" s="18">
        <f t="shared" si="45"/>
        <v>0</v>
      </c>
    </row>
    <row r="1263" spans="2:17" s="1" customFormat="1" ht="15.75" customHeight="1">
      <c r="B1263" s="14" t="s">
        <v>161</v>
      </c>
      <c r="C1263" s="34"/>
      <c r="D1263" s="26"/>
      <c r="E1263" s="21"/>
      <c r="F1263" s="34" t="s">
        <v>90</v>
      </c>
      <c r="G1263" s="9" t="s">
        <v>40</v>
      </c>
      <c r="H1263" s="11">
        <v>1985</v>
      </c>
      <c r="I1263" s="11" t="s">
        <v>5</v>
      </c>
      <c r="J1263" s="12" t="s">
        <v>100</v>
      </c>
      <c r="K1263" s="16" t="s">
        <v>25</v>
      </c>
      <c r="L1263" s="16" t="s">
        <v>24</v>
      </c>
      <c r="M1263" s="10">
        <v>1</v>
      </c>
      <c r="N1263" s="19">
        <v>200</v>
      </c>
      <c r="O1263" s="23"/>
      <c r="P1263" s="17">
        <f t="shared" si="44"/>
        <v>240</v>
      </c>
      <c r="Q1263" s="18">
        <f t="shared" si="45"/>
        <v>0</v>
      </c>
    </row>
    <row r="1264" spans="2:17" s="1" customFormat="1" ht="15.75" customHeight="1">
      <c r="B1264" s="14" t="s">
        <v>161</v>
      </c>
      <c r="C1264" s="34"/>
      <c r="D1264" s="26"/>
      <c r="E1264" s="21"/>
      <c r="F1264" s="34" t="s">
        <v>90</v>
      </c>
      <c r="G1264" s="9" t="s">
        <v>40</v>
      </c>
      <c r="H1264" s="11">
        <v>1986</v>
      </c>
      <c r="I1264" s="11" t="s">
        <v>5</v>
      </c>
      <c r="J1264" s="12" t="s">
        <v>100</v>
      </c>
      <c r="K1264" s="16" t="s">
        <v>25</v>
      </c>
      <c r="L1264" s="16" t="s">
        <v>7</v>
      </c>
      <c r="M1264" s="10">
        <v>0</v>
      </c>
      <c r="N1264" s="19">
        <v>200</v>
      </c>
      <c r="O1264" s="23"/>
      <c r="P1264" s="17">
        <f t="shared" si="44"/>
        <v>240</v>
      </c>
      <c r="Q1264" s="18">
        <f t="shared" si="45"/>
        <v>0</v>
      </c>
    </row>
    <row r="1265" spans="2:17" s="1" customFormat="1" ht="15.75" customHeight="1">
      <c r="B1265" s="14" t="s">
        <v>161</v>
      </c>
      <c r="C1265" s="34"/>
      <c r="D1265" s="26"/>
      <c r="E1265" s="21"/>
      <c r="F1265" s="34" t="s">
        <v>90</v>
      </c>
      <c r="G1265" s="9" t="s">
        <v>40</v>
      </c>
      <c r="H1265" s="11">
        <v>1998</v>
      </c>
      <c r="I1265" s="11" t="s">
        <v>5</v>
      </c>
      <c r="J1265" s="12" t="s">
        <v>100</v>
      </c>
      <c r="K1265" s="16" t="s">
        <v>6</v>
      </c>
      <c r="L1265" s="16" t="s">
        <v>7</v>
      </c>
      <c r="M1265" s="10">
        <v>0</v>
      </c>
      <c r="N1265" s="19">
        <v>160</v>
      </c>
      <c r="O1265" s="23"/>
      <c r="P1265" s="17">
        <f t="shared" si="44"/>
        <v>192</v>
      </c>
      <c r="Q1265" s="18">
        <f t="shared" si="45"/>
        <v>0</v>
      </c>
    </row>
    <row r="1266" spans="2:17" s="1" customFormat="1" ht="15.75" customHeight="1">
      <c r="B1266" s="14" t="s">
        <v>161</v>
      </c>
      <c r="C1266" s="34"/>
      <c r="D1266" s="26"/>
      <c r="E1266" s="21"/>
      <c r="F1266" s="34" t="s">
        <v>90</v>
      </c>
      <c r="G1266" s="9" t="s">
        <v>40</v>
      </c>
      <c r="H1266" s="11">
        <v>2000</v>
      </c>
      <c r="I1266" s="11" t="s">
        <v>5</v>
      </c>
      <c r="J1266" s="12" t="s">
        <v>100</v>
      </c>
      <c r="K1266" s="16" t="s">
        <v>25</v>
      </c>
      <c r="L1266" s="16" t="s">
        <v>24</v>
      </c>
      <c r="M1266" s="10">
        <v>0</v>
      </c>
      <c r="N1266" s="19">
        <v>230</v>
      </c>
      <c r="O1266" s="23"/>
      <c r="P1266" s="17">
        <f t="shared" si="44"/>
        <v>276</v>
      </c>
      <c r="Q1266" s="18">
        <f t="shared" si="45"/>
        <v>0</v>
      </c>
    </row>
    <row r="1267" spans="2:17" s="1" customFormat="1" ht="15.75" customHeight="1">
      <c r="B1267" s="14" t="s">
        <v>161</v>
      </c>
      <c r="C1267" s="34"/>
      <c r="D1267" s="26"/>
      <c r="E1267" s="21"/>
      <c r="F1267" s="34" t="s">
        <v>90</v>
      </c>
      <c r="G1267" s="9" t="s">
        <v>40</v>
      </c>
      <c r="H1267" s="11">
        <v>2008</v>
      </c>
      <c r="I1267" s="11" t="s">
        <v>5</v>
      </c>
      <c r="J1267" s="12" t="s">
        <v>23</v>
      </c>
      <c r="K1267" s="16" t="s">
        <v>6</v>
      </c>
      <c r="L1267" s="16" t="s">
        <v>7</v>
      </c>
      <c r="M1267" s="10">
        <v>0</v>
      </c>
      <c r="N1267" s="19">
        <v>165</v>
      </c>
      <c r="O1267" s="23">
        <v>990</v>
      </c>
      <c r="P1267" s="17">
        <f t="shared" si="44"/>
        <v>198</v>
      </c>
      <c r="Q1267" s="18">
        <f t="shared" si="45"/>
        <v>1188</v>
      </c>
    </row>
    <row r="1268" spans="2:17" s="1" customFormat="1" ht="15.75" customHeight="1">
      <c r="B1268" s="14" t="s">
        <v>161</v>
      </c>
      <c r="C1268" s="34"/>
      <c r="D1268" s="26"/>
      <c r="E1268" s="21"/>
      <c r="F1268" s="34" t="s">
        <v>90</v>
      </c>
      <c r="G1268" s="9" t="s">
        <v>40</v>
      </c>
      <c r="H1268" s="11">
        <v>2010</v>
      </c>
      <c r="I1268" s="11" t="s">
        <v>12</v>
      </c>
      <c r="J1268" s="12" t="s">
        <v>16</v>
      </c>
      <c r="K1268" s="16" t="s">
        <v>6</v>
      </c>
      <c r="L1268" s="16" t="s">
        <v>7</v>
      </c>
      <c r="M1268" s="10">
        <v>0</v>
      </c>
      <c r="N1268" s="19">
        <v>500</v>
      </c>
      <c r="O1268" s="23">
        <v>1500</v>
      </c>
      <c r="P1268" s="17">
        <f t="shared" si="44"/>
        <v>600</v>
      </c>
      <c r="Q1268" s="18">
        <f t="shared" si="45"/>
        <v>1800</v>
      </c>
    </row>
    <row r="1269" spans="2:17" s="1" customFormat="1" ht="15.75" customHeight="1">
      <c r="B1269" s="14" t="s">
        <v>161</v>
      </c>
      <c r="C1269" s="34"/>
      <c r="D1269" s="25"/>
      <c r="E1269" s="20"/>
      <c r="F1269" s="34" t="s">
        <v>90</v>
      </c>
      <c r="G1269" s="9" t="s">
        <v>40</v>
      </c>
      <c r="H1269" s="11">
        <v>2017</v>
      </c>
      <c r="I1269" s="11" t="s">
        <v>5</v>
      </c>
      <c r="J1269" s="12" t="s">
        <v>15</v>
      </c>
      <c r="K1269" s="16" t="s">
        <v>6</v>
      </c>
      <c r="L1269" s="16" t="s">
        <v>7</v>
      </c>
      <c r="M1269" s="10">
        <v>0</v>
      </c>
      <c r="N1269" s="19">
        <v>145</v>
      </c>
      <c r="O1269" s="23">
        <v>145</v>
      </c>
      <c r="P1269" s="17">
        <f t="shared" si="44"/>
        <v>174</v>
      </c>
      <c r="Q1269" s="18">
        <f t="shared" si="45"/>
        <v>174</v>
      </c>
    </row>
    <row r="1270" spans="2:17" s="1" customFormat="1" ht="15.75" customHeight="1">
      <c r="B1270" s="14" t="s">
        <v>592</v>
      </c>
      <c r="C1270" s="34"/>
      <c r="D1270" s="26" t="s">
        <v>251</v>
      </c>
      <c r="E1270" s="21"/>
      <c r="F1270" s="34" t="s">
        <v>90</v>
      </c>
      <c r="G1270" s="9" t="s">
        <v>40</v>
      </c>
      <c r="H1270" s="11">
        <v>1996</v>
      </c>
      <c r="I1270" s="11" t="s">
        <v>5</v>
      </c>
      <c r="J1270" s="12" t="s">
        <v>33</v>
      </c>
      <c r="K1270" s="16" t="s">
        <v>6</v>
      </c>
      <c r="L1270" s="16" t="s">
        <v>7</v>
      </c>
      <c r="M1270" s="10">
        <v>12</v>
      </c>
      <c r="N1270" s="19">
        <v>15</v>
      </c>
      <c r="O1270" s="23">
        <v>180</v>
      </c>
      <c r="P1270" s="17">
        <f t="shared" si="44"/>
        <v>18</v>
      </c>
      <c r="Q1270" s="18">
        <f t="shared" si="45"/>
        <v>216</v>
      </c>
    </row>
    <row r="1271" spans="2:17" s="1" customFormat="1" ht="15.75" customHeight="1">
      <c r="B1271" s="14" t="s">
        <v>206</v>
      </c>
      <c r="C1271" s="34"/>
      <c r="D1271" s="26"/>
      <c r="E1271" s="21"/>
      <c r="F1271" s="34" t="s">
        <v>90</v>
      </c>
      <c r="G1271" s="9" t="s">
        <v>40</v>
      </c>
      <c r="H1271" s="11">
        <v>1982</v>
      </c>
      <c r="I1271" s="11" t="s">
        <v>5</v>
      </c>
      <c r="J1271" s="12" t="s">
        <v>100</v>
      </c>
      <c r="K1271" s="16" t="s">
        <v>165</v>
      </c>
      <c r="L1271" s="16" t="s">
        <v>9</v>
      </c>
      <c r="M1271" s="10">
        <v>0</v>
      </c>
      <c r="N1271" s="19">
        <v>55</v>
      </c>
      <c r="O1271" s="23"/>
      <c r="P1271" s="17">
        <f t="shared" si="44"/>
        <v>66</v>
      </c>
      <c r="Q1271" s="18">
        <f t="shared" si="45"/>
        <v>0</v>
      </c>
    </row>
    <row r="1272" spans="2:17" s="1" customFormat="1" ht="15.75" customHeight="1">
      <c r="B1272" s="14" t="s">
        <v>206</v>
      </c>
      <c r="C1272" s="34"/>
      <c r="D1272" s="26"/>
      <c r="E1272" s="21"/>
      <c r="F1272" s="34" t="s">
        <v>90</v>
      </c>
      <c r="G1272" s="9" t="s">
        <v>40</v>
      </c>
      <c r="H1272" s="11">
        <v>1985</v>
      </c>
      <c r="I1272" s="11" t="s">
        <v>5</v>
      </c>
      <c r="J1272" s="12" t="s">
        <v>100</v>
      </c>
      <c r="K1272" s="16" t="s">
        <v>6</v>
      </c>
      <c r="L1272" s="16" t="s">
        <v>7</v>
      </c>
      <c r="M1272" s="10">
        <v>5</v>
      </c>
      <c r="N1272" s="19">
        <v>65</v>
      </c>
      <c r="O1272" s="23"/>
      <c r="P1272" s="17">
        <f t="shared" si="44"/>
        <v>78</v>
      </c>
      <c r="Q1272" s="18">
        <f t="shared" si="45"/>
        <v>0</v>
      </c>
    </row>
    <row r="1273" spans="2:17" s="1" customFormat="1" ht="15.75" customHeight="1">
      <c r="B1273" s="14" t="s">
        <v>206</v>
      </c>
      <c r="C1273" s="34"/>
      <c r="D1273" s="26"/>
      <c r="E1273" s="21"/>
      <c r="F1273" s="34" t="s">
        <v>90</v>
      </c>
      <c r="G1273" s="9" t="s">
        <v>40</v>
      </c>
      <c r="H1273" s="11">
        <v>1987</v>
      </c>
      <c r="I1273" s="11" t="s">
        <v>5</v>
      </c>
      <c r="J1273" s="12" t="s">
        <v>100</v>
      </c>
      <c r="K1273" s="16" t="s">
        <v>25</v>
      </c>
      <c r="L1273" s="16" t="s">
        <v>24</v>
      </c>
      <c r="M1273" s="10">
        <v>0</v>
      </c>
      <c r="N1273" s="19">
        <v>35</v>
      </c>
      <c r="O1273" s="23"/>
      <c r="P1273" s="17">
        <f t="shared" si="44"/>
        <v>42</v>
      </c>
      <c r="Q1273" s="18">
        <f t="shared" si="45"/>
        <v>0</v>
      </c>
    </row>
    <row r="1274" spans="2:17" s="1" customFormat="1" ht="15.75" customHeight="1">
      <c r="B1274" s="14" t="s">
        <v>99</v>
      </c>
      <c r="C1274" s="34" t="s">
        <v>555</v>
      </c>
      <c r="D1274" s="25"/>
      <c r="E1274" s="20"/>
      <c r="F1274" s="34" t="s">
        <v>90</v>
      </c>
      <c r="G1274" s="9" t="s">
        <v>40</v>
      </c>
      <c r="H1274" s="11">
        <v>2019</v>
      </c>
      <c r="I1274" s="11" t="s">
        <v>5</v>
      </c>
      <c r="J1274" s="12" t="s">
        <v>15</v>
      </c>
      <c r="K1274" s="16" t="s">
        <v>6</v>
      </c>
      <c r="L1274" s="16" t="s">
        <v>7</v>
      </c>
      <c r="M1274" s="10">
        <v>1</v>
      </c>
      <c r="N1274" s="19">
        <v>120</v>
      </c>
      <c r="O1274" s="23">
        <v>125</v>
      </c>
      <c r="P1274" s="17">
        <f t="shared" si="44"/>
        <v>144</v>
      </c>
      <c r="Q1274" s="18">
        <f t="shared" si="45"/>
        <v>150</v>
      </c>
    </row>
    <row r="1275" spans="2:17" s="1" customFormat="1" ht="15.75" customHeight="1">
      <c r="B1275" s="14" t="s">
        <v>99</v>
      </c>
      <c r="C1275" s="34"/>
      <c r="D1275" s="26"/>
      <c r="E1275" s="21"/>
      <c r="F1275" s="34" t="s">
        <v>90</v>
      </c>
      <c r="G1275" s="9" t="s">
        <v>40</v>
      </c>
      <c r="H1275" s="11">
        <v>2005</v>
      </c>
      <c r="I1275" s="11" t="s">
        <v>5</v>
      </c>
      <c r="J1275" s="12" t="s">
        <v>100</v>
      </c>
      <c r="K1275" s="16" t="s">
        <v>6</v>
      </c>
      <c r="L1275" s="16" t="s">
        <v>7</v>
      </c>
      <c r="M1275" s="10">
        <v>0</v>
      </c>
      <c r="N1275" s="19">
        <v>1250</v>
      </c>
      <c r="O1275" s="23"/>
      <c r="P1275" s="17">
        <f t="shared" si="44"/>
        <v>1500</v>
      </c>
      <c r="Q1275" s="18">
        <f t="shared" si="45"/>
        <v>0</v>
      </c>
    </row>
    <row r="1276" spans="2:17" s="1" customFormat="1" ht="15.75" customHeight="1">
      <c r="B1276" s="14" t="s">
        <v>99</v>
      </c>
      <c r="C1276" s="34"/>
      <c r="D1276" s="26"/>
      <c r="E1276" s="21"/>
      <c r="F1276" s="34" t="s">
        <v>90</v>
      </c>
      <c r="G1276" s="9" t="s">
        <v>40</v>
      </c>
      <c r="H1276" s="11">
        <v>2013</v>
      </c>
      <c r="I1276" s="11" t="s">
        <v>5</v>
      </c>
      <c r="J1276" s="12" t="s">
        <v>15</v>
      </c>
      <c r="K1276" s="16" t="s">
        <v>6</v>
      </c>
      <c r="L1276" s="16" t="s">
        <v>7</v>
      </c>
      <c r="M1276" s="10">
        <v>1</v>
      </c>
      <c r="N1276" s="19">
        <v>340</v>
      </c>
      <c r="O1276" s="23">
        <v>350</v>
      </c>
      <c r="P1276" s="17">
        <f t="shared" si="44"/>
        <v>408</v>
      </c>
      <c r="Q1276" s="18">
        <f t="shared" si="45"/>
        <v>420</v>
      </c>
    </row>
    <row r="1277" spans="2:17" s="1" customFormat="1" ht="15.75" customHeight="1">
      <c r="B1277" s="14" t="s">
        <v>99</v>
      </c>
      <c r="C1277" s="34"/>
      <c r="D1277" s="26"/>
      <c r="E1277" s="21"/>
      <c r="F1277" s="34" t="s">
        <v>90</v>
      </c>
      <c r="G1277" s="9" t="s">
        <v>40</v>
      </c>
      <c r="H1277" s="11">
        <v>2017</v>
      </c>
      <c r="I1277" s="11" t="s">
        <v>12</v>
      </c>
      <c r="J1277" s="12" t="s">
        <v>15</v>
      </c>
      <c r="K1277" s="16" t="s">
        <v>6</v>
      </c>
      <c r="L1277" s="16" t="s">
        <v>7</v>
      </c>
      <c r="M1277" s="10">
        <v>1</v>
      </c>
      <c r="N1277" s="19">
        <v>1400</v>
      </c>
      <c r="O1277" s="23">
        <v>1400</v>
      </c>
      <c r="P1277" s="17">
        <f t="shared" si="44"/>
        <v>1680</v>
      </c>
      <c r="Q1277" s="18">
        <f t="shared" si="45"/>
        <v>1680</v>
      </c>
    </row>
    <row r="1278" spans="2:17" s="1" customFormat="1" ht="15.75" customHeight="1">
      <c r="B1278" s="14" t="s">
        <v>106</v>
      </c>
      <c r="C1278" s="34"/>
      <c r="D1278" s="26"/>
      <c r="E1278" s="21"/>
      <c r="F1278" s="34" t="s">
        <v>90</v>
      </c>
      <c r="G1278" s="9" t="s">
        <v>40</v>
      </c>
      <c r="H1278" s="11">
        <v>1988</v>
      </c>
      <c r="I1278" s="11" t="s">
        <v>5</v>
      </c>
      <c r="J1278" s="12" t="s">
        <v>100</v>
      </c>
      <c r="K1278" s="16" t="s">
        <v>25</v>
      </c>
      <c r="L1278" s="16" t="s">
        <v>7</v>
      </c>
      <c r="M1278" s="10">
        <v>1</v>
      </c>
      <c r="N1278" s="19">
        <v>55</v>
      </c>
      <c r="O1278" s="23"/>
      <c r="P1278" s="17">
        <f t="shared" si="44"/>
        <v>66</v>
      </c>
      <c r="Q1278" s="18">
        <f t="shared" si="45"/>
        <v>0</v>
      </c>
    </row>
    <row r="1279" spans="2:17" s="1" customFormat="1" ht="15.75" customHeight="1">
      <c r="B1279" s="14" t="s">
        <v>97</v>
      </c>
      <c r="C1279" s="34"/>
      <c r="D1279" s="26"/>
      <c r="E1279" s="21"/>
      <c r="F1279" s="34" t="s">
        <v>90</v>
      </c>
      <c r="G1279" s="9" t="s">
        <v>40</v>
      </c>
      <c r="H1279" s="11">
        <v>1959</v>
      </c>
      <c r="I1279" s="11" t="s">
        <v>5</v>
      </c>
      <c r="J1279" s="12" t="s">
        <v>100</v>
      </c>
      <c r="K1279" s="16" t="s">
        <v>25</v>
      </c>
      <c r="L1279" s="16" t="s">
        <v>26</v>
      </c>
      <c r="M1279" s="10">
        <v>1</v>
      </c>
      <c r="N1279" s="19">
        <v>1495</v>
      </c>
      <c r="O1279" s="23"/>
      <c r="P1279" s="17">
        <f t="shared" si="44"/>
        <v>1794</v>
      </c>
      <c r="Q1279" s="18">
        <f t="shared" si="45"/>
        <v>0</v>
      </c>
    </row>
    <row r="1280" spans="2:17" s="1" customFormat="1" ht="15.75" customHeight="1">
      <c r="B1280" s="14" t="s">
        <v>97</v>
      </c>
      <c r="C1280" s="34"/>
      <c r="D1280" s="26"/>
      <c r="E1280" s="21"/>
      <c r="F1280" s="34" t="s">
        <v>90</v>
      </c>
      <c r="G1280" s="9" t="s">
        <v>40</v>
      </c>
      <c r="H1280" s="11">
        <v>1962</v>
      </c>
      <c r="I1280" s="11" t="s">
        <v>5</v>
      </c>
      <c r="J1280" s="12" t="s">
        <v>100</v>
      </c>
      <c r="K1280" s="16" t="s">
        <v>187</v>
      </c>
      <c r="L1280" s="16" t="s">
        <v>211</v>
      </c>
      <c r="M1280" s="10">
        <v>0</v>
      </c>
      <c r="N1280" s="19">
        <v>100</v>
      </c>
      <c r="O1280" s="23"/>
      <c r="P1280" s="17">
        <f t="shared" si="44"/>
        <v>120</v>
      </c>
      <c r="Q1280" s="18">
        <f t="shared" si="45"/>
        <v>0</v>
      </c>
    </row>
    <row r="1281" spans="2:17" s="1" customFormat="1" ht="15.75" customHeight="1">
      <c r="B1281" s="14" t="s">
        <v>97</v>
      </c>
      <c r="C1281" s="34"/>
      <c r="D1281" s="26"/>
      <c r="E1281" s="21"/>
      <c r="F1281" s="34" t="s">
        <v>90</v>
      </c>
      <c r="G1281" s="9" t="s">
        <v>40</v>
      </c>
      <c r="H1281" s="11">
        <v>1986</v>
      </c>
      <c r="I1281" s="11" t="s">
        <v>5</v>
      </c>
      <c r="J1281" s="12" t="s">
        <v>100</v>
      </c>
      <c r="K1281" s="16" t="s">
        <v>25</v>
      </c>
      <c r="L1281" s="16" t="s">
        <v>24</v>
      </c>
      <c r="M1281" s="10">
        <v>0</v>
      </c>
      <c r="N1281" s="19">
        <v>60</v>
      </c>
      <c r="O1281" s="23"/>
      <c r="P1281" s="17">
        <f t="shared" si="44"/>
        <v>72</v>
      </c>
      <c r="Q1281" s="18">
        <f t="shared" si="45"/>
        <v>0</v>
      </c>
    </row>
    <row r="1282" spans="2:17" s="1" customFormat="1" ht="15.75" customHeight="1">
      <c r="B1282" s="14" t="s">
        <v>97</v>
      </c>
      <c r="C1282" s="34"/>
      <c r="D1282" s="26"/>
      <c r="E1282" s="21"/>
      <c r="F1282" s="34" t="s">
        <v>90</v>
      </c>
      <c r="G1282" s="9" t="s">
        <v>40</v>
      </c>
      <c r="H1282" s="11">
        <v>1986</v>
      </c>
      <c r="I1282" s="11" t="s">
        <v>5</v>
      </c>
      <c r="J1282" s="12" t="s">
        <v>100</v>
      </c>
      <c r="K1282" s="16" t="s">
        <v>187</v>
      </c>
      <c r="L1282" s="16" t="s">
        <v>24</v>
      </c>
      <c r="M1282" s="10">
        <v>1</v>
      </c>
      <c r="N1282" s="19">
        <v>45</v>
      </c>
      <c r="O1282" s="23"/>
      <c r="P1282" s="17">
        <f t="shared" si="44"/>
        <v>54</v>
      </c>
      <c r="Q1282" s="18">
        <f t="shared" si="45"/>
        <v>0</v>
      </c>
    </row>
    <row r="1283" spans="2:17" s="1" customFormat="1" ht="15.75" customHeight="1">
      <c r="B1283" s="14" t="s">
        <v>460</v>
      </c>
      <c r="C1283" s="34"/>
      <c r="D1283" s="28"/>
      <c r="E1283" s="24"/>
      <c r="F1283" s="34" t="s">
        <v>90</v>
      </c>
      <c r="G1283" s="9" t="s">
        <v>40</v>
      </c>
      <c r="H1283" s="11">
        <v>2009</v>
      </c>
      <c r="I1283" s="11" t="s">
        <v>12</v>
      </c>
      <c r="J1283" s="12" t="s">
        <v>100</v>
      </c>
      <c r="K1283" s="16" t="s">
        <v>6</v>
      </c>
      <c r="L1283" s="16" t="s">
        <v>7</v>
      </c>
      <c r="M1283" s="10">
        <v>3</v>
      </c>
      <c r="N1283" s="19">
        <v>140</v>
      </c>
      <c r="O1283" s="23"/>
      <c r="P1283" s="17">
        <f t="shared" si="44"/>
        <v>168</v>
      </c>
      <c r="Q1283" s="18">
        <f t="shared" si="45"/>
        <v>0</v>
      </c>
    </row>
    <row r="1284" spans="2:17" s="1" customFormat="1" ht="15.75" customHeight="1">
      <c r="B1284" s="14" t="s">
        <v>460</v>
      </c>
      <c r="C1284" s="34"/>
      <c r="D1284" s="28"/>
      <c r="E1284" s="24"/>
      <c r="F1284" s="34" t="s">
        <v>90</v>
      </c>
      <c r="G1284" s="9" t="s">
        <v>40</v>
      </c>
      <c r="H1284" s="11">
        <v>2009</v>
      </c>
      <c r="I1284" s="11" t="s">
        <v>5</v>
      </c>
      <c r="J1284" s="12" t="s">
        <v>100</v>
      </c>
      <c r="K1284" s="16" t="s">
        <v>6</v>
      </c>
      <c r="L1284" s="16" t="s">
        <v>7</v>
      </c>
      <c r="M1284" s="10">
        <v>2</v>
      </c>
      <c r="N1284" s="19">
        <v>70</v>
      </c>
      <c r="O1284" s="23"/>
      <c r="P1284" s="17">
        <f t="shared" si="44"/>
        <v>84</v>
      </c>
      <c r="Q1284" s="18">
        <f t="shared" si="45"/>
        <v>0</v>
      </c>
    </row>
    <row r="1285" spans="2:17" s="1" customFormat="1" ht="15.75" customHeight="1">
      <c r="B1285" s="14" t="s">
        <v>583</v>
      </c>
      <c r="C1285" s="34"/>
      <c r="D1285" s="26"/>
      <c r="E1285" s="21"/>
      <c r="F1285" s="34" t="s">
        <v>90</v>
      </c>
      <c r="G1285" s="9" t="s">
        <v>40</v>
      </c>
      <c r="H1285" s="11">
        <v>2019</v>
      </c>
      <c r="I1285" s="11" t="s">
        <v>5</v>
      </c>
      <c r="J1285" s="12" t="s">
        <v>100</v>
      </c>
      <c r="K1285" s="16" t="s">
        <v>6</v>
      </c>
      <c r="L1285" s="16" t="s">
        <v>7</v>
      </c>
      <c r="M1285" s="10">
        <v>1</v>
      </c>
      <c r="N1285" s="19">
        <v>65</v>
      </c>
      <c r="O1285" s="23"/>
      <c r="P1285" s="17">
        <f t="shared" si="44"/>
        <v>78</v>
      </c>
      <c r="Q1285" s="18">
        <f t="shared" si="45"/>
        <v>0</v>
      </c>
    </row>
    <row r="1286" spans="2:17" s="1" customFormat="1" ht="15.75" customHeight="1">
      <c r="B1286" s="14" t="s">
        <v>453</v>
      </c>
      <c r="C1286" s="34"/>
      <c r="D1286" s="26"/>
      <c r="E1286" s="40"/>
      <c r="F1286" s="34" t="s">
        <v>90</v>
      </c>
      <c r="G1286" s="9" t="s">
        <v>40</v>
      </c>
      <c r="H1286" s="11">
        <v>1995</v>
      </c>
      <c r="I1286" s="11" t="s">
        <v>5</v>
      </c>
      <c r="J1286" s="12" t="s">
        <v>100</v>
      </c>
      <c r="K1286" s="16" t="s">
        <v>25</v>
      </c>
      <c r="L1286" s="16" t="s">
        <v>7</v>
      </c>
      <c r="M1286" s="10">
        <v>0</v>
      </c>
      <c r="N1286" s="19">
        <v>1650</v>
      </c>
      <c r="O1286" s="23"/>
      <c r="P1286" s="17">
        <f t="shared" ref="P1286:P1349" si="46">N1286*1.2</f>
        <v>1980</v>
      </c>
      <c r="Q1286" s="18">
        <f t="shared" ref="Q1286:Q1349" si="47">O1286*1.2</f>
        <v>0</v>
      </c>
    </row>
    <row r="1287" spans="2:17" s="1" customFormat="1" ht="15.75" customHeight="1">
      <c r="B1287" s="14" t="s">
        <v>453</v>
      </c>
      <c r="C1287" s="34"/>
      <c r="D1287" s="26"/>
      <c r="E1287" s="40"/>
      <c r="F1287" s="34" t="s">
        <v>90</v>
      </c>
      <c r="G1287" s="9" t="s">
        <v>40</v>
      </c>
      <c r="H1287" s="11">
        <v>1996</v>
      </c>
      <c r="I1287" s="11" t="s">
        <v>5</v>
      </c>
      <c r="J1287" s="12" t="s">
        <v>100</v>
      </c>
      <c r="K1287" s="16" t="s">
        <v>8</v>
      </c>
      <c r="L1287" s="16" t="s">
        <v>7</v>
      </c>
      <c r="M1287" s="10">
        <v>0</v>
      </c>
      <c r="N1287" s="19">
        <v>1550</v>
      </c>
      <c r="O1287" s="23"/>
      <c r="P1287" s="17">
        <f t="shared" si="46"/>
        <v>1860</v>
      </c>
      <c r="Q1287" s="18">
        <f t="shared" si="47"/>
        <v>0</v>
      </c>
    </row>
    <row r="1288" spans="2:17" s="1" customFormat="1" ht="15.75" customHeight="1">
      <c r="B1288" s="14" t="s">
        <v>224</v>
      </c>
      <c r="C1288" s="34"/>
      <c r="D1288" s="26"/>
      <c r="E1288" s="21"/>
      <c r="F1288" s="34" t="s">
        <v>90</v>
      </c>
      <c r="G1288" s="9" t="s">
        <v>40</v>
      </c>
      <c r="H1288" s="11">
        <v>1979</v>
      </c>
      <c r="I1288" s="11" t="s">
        <v>5</v>
      </c>
      <c r="J1288" s="12" t="s">
        <v>100</v>
      </c>
      <c r="K1288" s="16" t="s">
        <v>165</v>
      </c>
      <c r="L1288" s="16" t="s">
        <v>9</v>
      </c>
      <c r="M1288" s="10">
        <v>0</v>
      </c>
      <c r="N1288" s="19">
        <v>25</v>
      </c>
      <c r="O1288" s="23"/>
      <c r="P1288" s="17">
        <f t="shared" si="46"/>
        <v>30</v>
      </c>
      <c r="Q1288" s="18">
        <f t="shared" si="47"/>
        <v>0</v>
      </c>
    </row>
    <row r="1289" spans="2:17" s="1" customFormat="1" ht="15.75" customHeight="1">
      <c r="B1289" s="14" t="s">
        <v>224</v>
      </c>
      <c r="C1289" s="34"/>
      <c r="D1289" s="26"/>
      <c r="E1289" s="21"/>
      <c r="F1289" s="34" t="s">
        <v>90</v>
      </c>
      <c r="G1289" s="9" t="s">
        <v>40</v>
      </c>
      <c r="H1289" s="11">
        <v>1981</v>
      </c>
      <c r="I1289" s="11" t="s">
        <v>5</v>
      </c>
      <c r="J1289" s="12" t="s">
        <v>100</v>
      </c>
      <c r="K1289" s="16" t="s">
        <v>25</v>
      </c>
      <c r="L1289" s="16" t="s">
        <v>24</v>
      </c>
      <c r="M1289" s="10">
        <v>0</v>
      </c>
      <c r="N1289" s="19">
        <v>25</v>
      </c>
      <c r="O1289" s="23"/>
      <c r="P1289" s="17">
        <f t="shared" si="46"/>
        <v>30</v>
      </c>
      <c r="Q1289" s="18">
        <f t="shared" si="47"/>
        <v>0</v>
      </c>
    </row>
    <row r="1290" spans="2:17" s="1" customFormat="1" ht="15.75" customHeight="1">
      <c r="B1290" s="14" t="s">
        <v>131</v>
      </c>
      <c r="C1290" s="34"/>
      <c r="D1290" s="26"/>
      <c r="E1290" s="21"/>
      <c r="F1290" s="34" t="s">
        <v>90</v>
      </c>
      <c r="G1290" s="9" t="s">
        <v>40</v>
      </c>
      <c r="H1290" s="11">
        <v>1975</v>
      </c>
      <c r="I1290" s="11" t="s">
        <v>5</v>
      </c>
      <c r="J1290" s="12" t="s">
        <v>100</v>
      </c>
      <c r="K1290" s="16" t="s">
        <v>25</v>
      </c>
      <c r="L1290" s="16" t="s">
        <v>9</v>
      </c>
      <c r="M1290" s="10">
        <v>1</v>
      </c>
      <c r="N1290" s="19">
        <v>45</v>
      </c>
      <c r="O1290" s="23"/>
      <c r="P1290" s="17">
        <f t="shared" si="46"/>
        <v>54</v>
      </c>
      <c r="Q1290" s="18">
        <f t="shared" si="47"/>
        <v>0</v>
      </c>
    </row>
    <row r="1291" spans="2:17" s="1" customFormat="1" ht="15.75" customHeight="1">
      <c r="B1291" s="14" t="s">
        <v>131</v>
      </c>
      <c r="C1291" s="34"/>
      <c r="D1291" s="26"/>
      <c r="E1291" s="21"/>
      <c r="F1291" s="34" t="s">
        <v>90</v>
      </c>
      <c r="G1291" s="9" t="s">
        <v>40</v>
      </c>
      <c r="H1291" s="11">
        <v>1982</v>
      </c>
      <c r="I1291" s="11" t="s">
        <v>5</v>
      </c>
      <c r="J1291" s="12" t="s">
        <v>100</v>
      </c>
      <c r="K1291" s="16" t="s">
        <v>105</v>
      </c>
      <c r="L1291" s="16" t="s">
        <v>24</v>
      </c>
      <c r="M1291" s="10">
        <v>0</v>
      </c>
      <c r="N1291" s="19">
        <v>90</v>
      </c>
      <c r="O1291" s="23"/>
      <c r="P1291" s="17">
        <f t="shared" si="46"/>
        <v>108</v>
      </c>
      <c r="Q1291" s="18">
        <f t="shared" si="47"/>
        <v>0</v>
      </c>
    </row>
    <row r="1292" spans="2:17" s="1" customFormat="1" ht="15.75" customHeight="1">
      <c r="B1292" s="14" t="s">
        <v>162</v>
      </c>
      <c r="C1292" s="34"/>
      <c r="D1292" s="26"/>
      <c r="E1292" s="21"/>
      <c r="F1292" s="34" t="s">
        <v>90</v>
      </c>
      <c r="G1292" s="9" t="s">
        <v>40</v>
      </c>
      <c r="H1292" s="11">
        <v>1976</v>
      </c>
      <c r="I1292" s="11" t="s">
        <v>5</v>
      </c>
      <c r="J1292" s="12" t="s">
        <v>100</v>
      </c>
      <c r="K1292" s="16" t="s">
        <v>25</v>
      </c>
      <c r="L1292" s="16" t="s">
        <v>9</v>
      </c>
      <c r="M1292" s="10">
        <v>0</v>
      </c>
      <c r="N1292" s="19">
        <v>1550</v>
      </c>
      <c r="O1292" s="23"/>
      <c r="P1292" s="17">
        <f t="shared" si="46"/>
        <v>1860</v>
      </c>
      <c r="Q1292" s="18">
        <f t="shared" si="47"/>
        <v>0</v>
      </c>
    </row>
    <row r="1293" spans="2:17" s="1" customFormat="1" ht="15.75" customHeight="1">
      <c r="B1293" s="14" t="s">
        <v>162</v>
      </c>
      <c r="C1293" s="34"/>
      <c r="D1293" s="26"/>
      <c r="E1293" s="21"/>
      <c r="F1293" s="34" t="s">
        <v>90</v>
      </c>
      <c r="G1293" s="9" t="s">
        <v>40</v>
      </c>
      <c r="H1293" s="11">
        <v>1976</v>
      </c>
      <c r="I1293" s="11" t="s">
        <v>5</v>
      </c>
      <c r="J1293" s="12" t="s">
        <v>100</v>
      </c>
      <c r="K1293" s="16" t="s">
        <v>8</v>
      </c>
      <c r="L1293" s="16" t="s">
        <v>9</v>
      </c>
      <c r="M1293" s="10">
        <v>0</v>
      </c>
      <c r="N1293" s="19">
        <v>1210</v>
      </c>
      <c r="O1293" s="23"/>
      <c r="P1293" s="17">
        <f t="shared" si="46"/>
        <v>1452</v>
      </c>
      <c r="Q1293" s="18">
        <f t="shared" si="47"/>
        <v>0</v>
      </c>
    </row>
    <row r="1294" spans="2:17" s="1" customFormat="1" ht="15.75" customHeight="1">
      <c r="B1294" s="14" t="s">
        <v>162</v>
      </c>
      <c r="C1294" s="34"/>
      <c r="D1294" s="9"/>
      <c r="E1294" s="21"/>
      <c r="F1294" s="34" t="s">
        <v>90</v>
      </c>
      <c r="G1294" s="9" t="s">
        <v>40</v>
      </c>
      <c r="H1294" s="11">
        <v>1979</v>
      </c>
      <c r="I1294" s="11" t="s">
        <v>5</v>
      </c>
      <c r="J1294" s="12" t="s">
        <v>100</v>
      </c>
      <c r="K1294" s="16" t="s">
        <v>25</v>
      </c>
      <c r="L1294" s="16" t="s">
        <v>9</v>
      </c>
      <c r="M1294" s="10">
        <v>0</v>
      </c>
      <c r="N1294" s="19">
        <v>1300</v>
      </c>
      <c r="O1294" s="23"/>
      <c r="P1294" s="17">
        <f t="shared" si="46"/>
        <v>1560</v>
      </c>
      <c r="Q1294" s="18">
        <f t="shared" si="47"/>
        <v>0</v>
      </c>
    </row>
    <row r="1295" spans="2:17" s="1" customFormat="1" ht="15.75" customHeight="1">
      <c r="B1295" s="14" t="s">
        <v>162</v>
      </c>
      <c r="C1295" s="34"/>
      <c r="D1295" s="26"/>
      <c r="E1295" s="21"/>
      <c r="F1295" s="34" t="s">
        <v>90</v>
      </c>
      <c r="G1295" s="9" t="s">
        <v>40</v>
      </c>
      <c r="H1295" s="11">
        <v>1979</v>
      </c>
      <c r="I1295" s="11" t="s">
        <v>5</v>
      </c>
      <c r="J1295" s="12" t="s">
        <v>100</v>
      </c>
      <c r="K1295" s="16" t="s">
        <v>6</v>
      </c>
      <c r="L1295" s="16" t="s">
        <v>7</v>
      </c>
      <c r="M1295" s="10">
        <v>0</v>
      </c>
      <c r="N1295" s="19">
        <v>1600</v>
      </c>
      <c r="O1295" s="23"/>
      <c r="P1295" s="17">
        <f t="shared" si="46"/>
        <v>1920</v>
      </c>
      <c r="Q1295" s="18">
        <f t="shared" si="47"/>
        <v>0</v>
      </c>
    </row>
    <row r="1296" spans="2:17" s="1" customFormat="1" ht="15.75" customHeight="1">
      <c r="B1296" s="14" t="s">
        <v>162</v>
      </c>
      <c r="C1296" s="34"/>
      <c r="D1296" s="25"/>
      <c r="E1296" s="20"/>
      <c r="F1296" s="34" t="s">
        <v>90</v>
      </c>
      <c r="G1296" s="9" t="s">
        <v>40</v>
      </c>
      <c r="H1296" s="11">
        <v>1980</v>
      </c>
      <c r="I1296" s="11" t="s">
        <v>5</v>
      </c>
      <c r="J1296" s="12" t="s">
        <v>100</v>
      </c>
      <c r="K1296" s="16" t="s">
        <v>6</v>
      </c>
      <c r="L1296" s="16" t="s">
        <v>24</v>
      </c>
      <c r="M1296" s="10">
        <v>0</v>
      </c>
      <c r="N1296" s="19">
        <v>1300</v>
      </c>
      <c r="O1296" s="23"/>
      <c r="P1296" s="17">
        <f t="shared" si="46"/>
        <v>1560</v>
      </c>
      <c r="Q1296" s="18">
        <f t="shared" si="47"/>
        <v>0</v>
      </c>
    </row>
    <row r="1297" spans="2:17" s="1" customFormat="1" ht="15.75" customHeight="1">
      <c r="B1297" s="14" t="s">
        <v>162</v>
      </c>
      <c r="C1297" s="34"/>
      <c r="D1297" s="26"/>
      <c r="E1297" s="40"/>
      <c r="F1297" s="34" t="s">
        <v>90</v>
      </c>
      <c r="G1297" s="9" t="s">
        <v>40</v>
      </c>
      <c r="H1297" s="11">
        <v>1982</v>
      </c>
      <c r="I1297" s="11" t="s">
        <v>5</v>
      </c>
      <c r="J1297" s="12" t="s">
        <v>100</v>
      </c>
      <c r="K1297" s="16" t="s">
        <v>8</v>
      </c>
      <c r="L1297" s="16" t="s">
        <v>7</v>
      </c>
      <c r="M1297" s="10">
        <v>0</v>
      </c>
      <c r="N1297" s="19">
        <v>2500</v>
      </c>
      <c r="O1297" s="23"/>
      <c r="P1297" s="17">
        <f t="shared" si="46"/>
        <v>3000</v>
      </c>
      <c r="Q1297" s="18">
        <f t="shared" si="47"/>
        <v>0</v>
      </c>
    </row>
    <row r="1298" spans="2:17" s="1" customFormat="1" ht="15.75" customHeight="1">
      <c r="B1298" s="14" t="s">
        <v>162</v>
      </c>
      <c r="C1298" s="34"/>
      <c r="D1298" s="26"/>
      <c r="E1298" s="21"/>
      <c r="F1298" s="34" t="s">
        <v>90</v>
      </c>
      <c r="G1298" s="9" t="s">
        <v>40</v>
      </c>
      <c r="H1298" s="11">
        <v>1983</v>
      </c>
      <c r="I1298" s="11" t="s">
        <v>5</v>
      </c>
      <c r="J1298" s="12" t="s">
        <v>100</v>
      </c>
      <c r="K1298" s="16" t="s">
        <v>25</v>
      </c>
      <c r="L1298" s="16" t="s">
        <v>7</v>
      </c>
      <c r="M1298" s="10">
        <v>0</v>
      </c>
      <c r="N1298" s="19">
        <v>1550</v>
      </c>
      <c r="O1298" s="23"/>
      <c r="P1298" s="17">
        <f t="shared" si="46"/>
        <v>1860</v>
      </c>
      <c r="Q1298" s="18">
        <f t="shared" si="47"/>
        <v>0</v>
      </c>
    </row>
    <row r="1299" spans="2:17" s="1" customFormat="1" ht="15.75" customHeight="1">
      <c r="B1299" s="14" t="s">
        <v>162</v>
      </c>
      <c r="C1299" s="34"/>
      <c r="D1299" s="25"/>
      <c r="E1299" s="20"/>
      <c r="F1299" s="34" t="s">
        <v>90</v>
      </c>
      <c r="G1299" s="9" t="s">
        <v>40</v>
      </c>
      <c r="H1299" s="11">
        <v>1985</v>
      </c>
      <c r="I1299" s="11" t="s">
        <v>5</v>
      </c>
      <c r="J1299" s="12" t="s">
        <v>33</v>
      </c>
      <c r="K1299" s="16" t="s">
        <v>454</v>
      </c>
      <c r="L1299" s="16" t="s">
        <v>7</v>
      </c>
      <c r="M1299" s="10">
        <v>0</v>
      </c>
      <c r="N1299" s="19">
        <v>1950</v>
      </c>
      <c r="O1299" s="23">
        <f>1950*12</f>
        <v>23400</v>
      </c>
      <c r="P1299" s="17">
        <f t="shared" si="46"/>
        <v>2340</v>
      </c>
      <c r="Q1299" s="18">
        <f t="shared" si="47"/>
        <v>28080</v>
      </c>
    </row>
    <row r="1300" spans="2:17" s="1" customFormat="1" ht="15.75" customHeight="1">
      <c r="B1300" s="14" t="s">
        <v>162</v>
      </c>
      <c r="C1300" s="34"/>
      <c r="D1300" s="25"/>
      <c r="E1300" s="40"/>
      <c r="F1300" s="34" t="s">
        <v>90</v>
      </c>
      <c r="G1300" s="9" t="s">
        <v>40</v>
      </c>
      <c r="H1300" s="11">
        <v>1985</v>
      </c>
      <c r="I1300" s="11" t="s">
        <v>5</v>
      </c>
      <c r="J1300" s="12" t="s">
        <v>100</v>
      </c>
      <c r="K1300" s="16" t="s">
        <v>165</v>
      </c>
      <c r="L1300" s="16" t="s">
        <v>24</v>
      </c>
      <c r="M1300" s="10">
        <v>0</v>
      </c>
      <c r="N1300" s="19">
        <v>1800</v>
      </c>
      <c r="O1300" s="23"/>
      <c r="P1300" s="17">
        <f t="shared" si="46"/>
        <v>2160</v>
      </c>
      <c r="Q1300" s="18">
        <f t="shared" si="47"/>
        <v>0</v>
      </c>
    </row>
    <row r="1301" spans="2:17" s="1" customFormat="1" ht="15.75" customHeight="1">
      <c r="B1301" s="14" t="s">
        <v>162</v>
      </c>
      <c r="C1301" s="34"/>
      <c r="D1301" s="26"/>
      <c r="E1301" s="21"/>
      <c r="F1301" s="34" t="s">
        <v>90</v>
      </c>
      <c r="G1301" s="9" t="s">
        <v>40</v>
      </c>
      <c r="H1301" s="11">
        <v>1986</v>
      </c>
      <c r="I1301" s="11" t="s">
        <v>5</v>
      </c>
      <c r="J1301" s="12" t="s">
        <v>100</v>
      </c>
      <c r="K1301" s="16" t="s">
        <v>6</v>
      </c>
      <c r="L1301" s="16" t="s">
        <v>7</v>
      </c>
      <c r="M1301" s="10">
        <v>0</v>
      </c>
      <c r="N1301" s="19">
        <v>1850</v>
      </c>
      <c r="O1301" s="23"/>
      <c r="P1301" s="17">
        <f t="shared" si="46"/>
        <v>2220</v>
      </c>
      <c r="Q1301" s="18">
        <f t="shared" si="47"/>
        <v>0</v>
      </c>
    </row>
    <row r="1302" spans="2:17" s="1" customFormat="1" ht="15.75" customHeight="1">
      <c r="B1302" s="14" t="s">
        <v>162</v>
      </c>
      <c r="C1302" s="34"/>
      <c r="D1302" s="28"/>
      <c r="E1302" s="40"/>
      <c r="F1302" s="34" t="s">
        <v>90</v>
      </c>
      <c r="G1302" s="9" t="s">
        <v>40</v>
      </c>
      <c r="H1302" s="11">
        <v>1986</v>
      </c>
      <c r="I1302" s="11" t="s">
        <v>5</v>
      </c>
      <c r="J1302" s="12" t="s">
        <v>100</v>
      </c>
      <c r="K1302" s="16" t="s">
        <v>8</v>
      </c>
      <c r="L1302" s="16" t="s">
        <v>9</v>
      </c>
      <c r="M1302" s="10">
        <v>0</v>
      </c>
      <c r="N1302" s="19">
        <v>1680</v>
      </c>
      <c r="O1302" s="23"/>
      <c r="P1302" s="17">
        <f t="shared" si="46"/>
        <v>2016</v>
      </c>
      <c r="Q1302" s="18">
        <f t="shared" si="47"/>
        <v>0</v>
      </c>
    </row>
    <row r="1303" spans="2:17" s="1" customFormat="1" ht="15.75" customHeight="1">
      <c r="B1303" s="14" t="s">
        <v>162</v>
      </c>
      <c r="C1303" s="34"/>
      <c r="D1303" s="25"/>
      <c r="E1303" s="40"/>
      <c r="F1303" s="34" t="s">
        <v>90</v>
      </c>
      <c r="G1303" s="9" t="s">
        <v>40</v>
      </c>
      <c r="H1303" s="11">
        <v>1986</v>
      </c>
      <c r="I1303" s="11" t="s">
        <v>5</v>
      </c>
      <c r="J1303" s="12" t="s">
        <v>100</v>
      </c>
      <c r="K1303" s="16" t="s">
        <v>8</v>
      </c>
      <c r="L1303" s="16" t="s">
        <v>24</v>
      </c>
      <c r="M1303" s="10">
        <v>0</v>
      </c>
      <c r="N1303" s="19">
        <v>1500</v>
      </c>
      <c r="O1303" s="23"/>
      <c r="P1303" s="17">
        <f t="shared" si="46"/>
        <v>1800</v>
      </c>
      <c r="Q1303" s="18">
        <f t="shared" si="47"/>
        <v>0</v>
      </c>
    </row>
    <row r="1304" spans="2:17" s="1" customFormat="1" ht="15.75" customHeight="1">
      <c r="B1304" s="14" t="s">
        <v>162</v>
      </c>
      <c r="C1304" s="34"/>
      <c r="D1304" s="26"/>
      <c r="E1304" s="21"/>
      <c r="F1304" s="34" t="s">
        <v>90</v>
      </c>
      <c r="G1304" s="9" t="s">
        <v>40</v>
      </c>
      <c r="H1304" s="11">
        <v>1987</v>
      </c>
      <c r="I1304" s="11" t="s">
        <v>5</v>
      </c>
      <c r="J1304" s="12" t="s">
        <v>100</v>
      </c>
      <c r="K1304" s="16" t="s">
        <v>6</v>
      </c>
      <c r="L1304" s="16" t="s">
        <v>24</v>
      </c>
      <c r="M1304" s="10">
        <v>0</v>
      </c>
      <c r="N1304" s="19">
        <v>1650</v>
      </c>
      <c r="O1304" s="23"/>
      <c r="P1304" s="17">
        <f t="shared" si="46"/>
        <v>1980</v>
      </c>
      <c r="Q1304" s="18">
        <f t="shared" si="47"/>
        <v>0</v>
      </c>
    </row>
    <row r="1305" spans="2:17" s="1" customFormat="1" ht="15.75" customHeight="1">
      <c r="B1305" s="14" t="s">
        <v>162</v>
      </c>
      <c r="C1305" s="34"/>
      <c r="D1305" s="26"/>
      <c r="E1305" s="21"/>
      <c r="F1305" s="34" t="s">
        <v>90</v>
      </c>
      <c r="G1305" s="9" t="s">
        <v>40</v>
      </c>
      <c r="H1305" s="11">
        <v>1987</v>
      </c>
      <c r="I1305" s="11" t="s">
        <v>5</v>
      </c>
      <c r="J1305" s="12" t="s">
        <v>100</v>
      </c>
      <c r="K1305" s="16" t="s">
        <v>6</v>
      </c>
      <c r="L1305" s="16" t="s">
        <v>9</v>
      </c>
      <c r="M1305" s="10">
        <v>0</v>
      </c>
      <c r="N1305" s="19">
        <v>1400</v>
      </c>
      <c r="O1305" s="23"/>
      <c r="P1305" s="17">
        <f t="shared" si="46"/>
        <v>1680</v>
      </c>
      <c r="Q1305" s="18">
        <f t="shared" si="47"/>
        <v>0</v>
      </c>
    </row>
    <row r="1306" spans="2:17" s="1" customFormat="1" ht="15.75" customHeight="1">
      <c r="B1306" s="14" t="s">
        <v>162</v>
      </c>
      <c r="C1306" s="34"/>
      <c r="D1306" s="25"/>
      <c r="E1306" s="40"/>
      <c r="F1306" s="34" t="s">
        <v>90</v>
      </c>
      <c r="G1306" s="9" t="s">
        <v>40</v>
      </c>
      <c r="H1306" s="11">
        <v>1987</v>
      </c>
      <c r="I1306" s="11" t="s">
        <v>5</v>
      </c>
      <c r="J1306" s="12" t="s">
        <v>100</v>
      </c>
      <c r="K1306" s="16" t="s">
        <v>8</v>
      </c>
      <c r="L1306" s="16" t="s">
        <v>7</v>
      </c>
      <c r="M1306" s="10">
        <v>0</v>
      </c>
      <c r="N1306" s="19">
        <v>1450</v>
      </c>
      <c r="O1306" s="23"/>
      <c r="P1306" s="17">
        <f t="shared" si="46"/>
        <v>1740</v>
      </c>
      <c r="Q1306" s="18">
        <f t="shared" si="47"/>
        <v>0</v>
      </c>
    </row>
    <row r="1307" spans="2:17" s="1" customFormat="1" ht="15.75" customHeight="1">
      <c r="B1307" s="14" t="s">
        <v>162</v>
      </c>
      <c r="C1307" s="34"/>
      <c r="D1307" s="25"/>
      <c r="E1307" s="40"/>
      <c r="F1307" s="34" t="s">
        <v>90</v>
      </c>
      <c r="G1307" s="9" t="s">
        <v>40</v>
      </c>
      <c r="H1307" s="11">
        <v>1987</v>
      </c>
      <c r="I1307" s="11" t="s">
        <v>5</v>
      </c>
      <c r="J1307" s="12" t="s">
        <v>100</v>
      </c>
      <c r="K1307" s="16" t="s">
        <v>105</v>
      </c>
      <c r="L1307" s="16" t="s">
        <v>7</v>
      </c>
      <c r="M1307" s="10">
        <v>0</v>
      </c>
      <c r="N1307" s="19">
        <v>1550</v>
      </c>
      <c r="O1307" s="23"/>
      <c r="P1307" s="17">
        <f t="shared" si="46"/>
        <v>1860</v>
      </c>
      <c r="Q1307" s="18">
        <f t="shared" si="47"/>
        <v>0</v>
      </c>
    </row>
    <row r="1308" spans="2:17" s="1" customFormat="1" ht="15.75" customHeight="1">
      <c r="B1308" s="14" t="s">
        <v>162</v>
      </c>
      <c r="C1308" s="34"/>
      <c r="D1308" s="25"/>
      <c r="E1308" s="20"/>
      <c r="F1308" s="34" t="s">
        <v>90</v>
      </c>
      <c r="G1308" s="9" t="s">
        <v>40</v>
      </c>
      <c r="H1308" s="11">
        <v>1987</v>
      </c>
      <c r="I1308" s="11" t="s">
        <v>5</v>
      </c>
      <c r="J1308" s="12" t="s">
        <v>100</v>
      </c>
      <c r="K1308" s="16" t="s">
        <v>25</v>
      </c>
      <c r="L1308" s="16" t="s">
        <v>7</v>
      </c>
      <c r="M1308" s="10">
        <v>0</v>
      </c>
      <c r="N1308" s="19">
        <v>1500</v>
      </c>
      <c r="O1308" s="23"/>
      <c r="P1308" s="17">
        <f t="shared" si="46"/>
        <v>1800</v>
      </c>
      <c r="Q1308" s="18">
        <f t="shared" si="47"/>
        <v>0</v>
      </c>
    </row>
    <row r="1309" spans="2:17" s="1" customFormat="1" ht="15.75" customHeight="1">
      <c r="B1309" s="14" t="s">
        <v>162</v>
      </c>
      <c r="C1309" s="34"/>
      <c r="D1309" s="25"/>
      <c r="E1309" s="20"/>
      <c r="F1309" s="34" t="s">
        <v>90</v>
      </c>
      <c r="G1309" s="9" t="s">
        <v>40</v>
      </c>
      <c r="H1309" s="11">
        <v>1988</v>
      </c>
      <c r="I1309" s="11" t="s">
        <v>5</v>
      </c>
      <c r="J1309" s="12" t="s">
        <v>100</v>
      </c>
      <c r="K1309" s="16" t="s">
        <v>74</v>
      </c>
      <c r="L1309" s="16" t="s">
        <v>24</v>
      </c>
      <c r="M1309" s="10">
        <v>0</v>
      </c>
      <c r="N1309" s="19">
        <v>1150</v>
      </c>
      <c r="O1309" s="23"/>
      <c r="P1309" s="17">
        <f t="shared" si="46"/>
        <v>1380</v>
      </c>
      <c r="Q1309" s="18">
        <f t="shared" si="47"/>
        <v>0</v>
      </c>
    </row>
    <row r="1310" spans="2:17" s="1" customFormat="1" ht="15.75" customHeight="1">
      <c r="B1310" s="14" t="s">
        <v>162</v>
      </c>
      <c r="C1310" s="34"/>
      <c r="D1310" s="25"/>
      <c r="E1310" s="20"/>
      <c r="F1310" s="34" t="s">
        <v>90</v>
      </c>
      <c r="G1310" s="9" t="s">
        <v>40</v>
      </c>
      <c r="H1310" s="11">
        <v>1988</v>
      </c>
      <c r="I1310" s="11" t="s">
        <v>5</v>
      </c>
      <c r="J1310" s="12" t="s">
        <v>100</v>
      </c>
      <c r="K1310" s="16" t="s">
        <v>6</v>
      </c>
      <c r="L1310" s="16" t="s">
        <v>7</v>
      </c>
      <c r="M1310" s="10">
        <v>0</v>
      </c>
      <c r="N1310" s="19">
        <v>1800</v>
      </c>
      <c r="O1310" s="23"/>
      <c r="P1310" s="17">
        <f t="shared" si="46"/>
        <v>2160</v>
      </c>
      <c r="Q1310" s="18">
        <f t="shared" si="47"/>
        <v>0</v>
      </c>
    </row>
    <row r="1311" spans="2:17" s="1" customFormat="1" ht="15.75" customHeight="1">
      <c r="B1311" s="14" t="s">
        <v>162</v>
      </c>
      <c r="C1311" s="34"/>
      <c r="D1311" s="26"/>
      <c r="E1311" s="21"/>
      <c r="F1311" s="34" t="s">
        <v>90</v>
      </c>
      <c r="G1311" s="9" t="s">
        <v>40</v>
      </c>
      <c r="H1311" s="11">
        <v>1989</v>
      </c>
      <c r="I1311" s="11" t="s">
        <v>5</v>
      </c>
      <c r="J1311" s="12" t="s">
        <v>100</v>
      </c>
      <c r="K1311" s="16" t="s">
        <v>25</v>
      </c>
      <c r="L1311" s="16" t="s">
        <v>7</v>
      </c>
      <c r="M1311" s="10">
        <v>0</v>
      </c>
      <c r="N1311" s="19">
        <v>2900</v>
      </c>
      <c r="O1311" s="23"/>
      <c r="P1311" s="17">
        <f t="shared" si="46"/>
        <v>3480</v>
      </c>
      <c r="Q1311" s="18">
        <f t="shared" si="47"/>
        <v>0</v>
      </c>
    </row>
    <row r="1312" spans="2:17" s="1" customFormat="1" ht="15.75" customHeight="1">
      <c r="B1312" s="14" t="s">
        <v>162</v>
      </c>
      <c r="C1312" s="34"/>
      <c r="D1312" s="26"/>
      <c r="E1312" s="21"/>
      <c r="F1312" s="34" t="s">
        <v>90</v>
      </c>
      <c r="G1312" s="9" t="s">
        <v>40</v>
      </c>
      <c r="H1312" s="11">
        <v>1992</v>
      </c>
      <c r="I1312" s="11" t="s">
        <v>5</v>
      </c>
      <c r="J1312" s="12" t="s">
        <v>100</v>
      </c>
      <c r="K1312" s="16" t="s">
        <v>6</v>
      </c>
      <c r="L1312" s="16" t="s">
        <v>7</v>
      </c>
      <c r="M1312" s="10">
        <v>0</v>
      </c>
      <c r="N1312" s="19">
        <v>1950</v>
      </c>
      <c r="O1312" s="23"/>
      <c r="P1312" s="17">
        <f t="shared" si="46"/>
        <v>2340</v>
      </c>
      <c r="Q1312" s="18">
        <f t="shared" si="47"/>
        <v>0</v>
      </c>
    </row>
    <row r="1313" spans="2:17" s="1" customFormat="1" ht="15.75" customHeight="1">
      <c r="B1313" s="14" t="s">
        <v>162</v>
      </c>
      <c r="C1313" s="34"/>
      <c r="D1313" s="25"/>
      <c r="E1313" s="40"/>
      <c r="F1313" s="34" t="s">
        <v>90</v>
      </c>
      <c r="G1313" s="9" t="s">
        <v>40</v>
      </c>
      <c r="H1313" s="11">
        <v>1992</v>
      </c>
      <c r="I1313" s="11" t="s">
        <v>5</v>
      </c>
      <c r="J1313" s="12" t="s">
        <v>100</v>
      </c>
      <c r="K1313" s="16" t="s">
        <v>165</v>
      </c>
      <c r="L1313" s="16" t="s">
        <v>7</v>
      </c>
      <c r="M1313" s="10">
        <v>0</v>
      </c>
      <c r="N1313" s="19">
        <v>1500</v>
      </c>
      <c r="O1313" s="23"/>
      <c r="P1313" s="17">
        <f t="shared" si="46"/>
        <v>1800</v>
      </c>
      <c r="Q1313" s="18">
        <f t="shared" si="47"/>
        <v>0</v>
      </c>
    </row>
    <row r="1314" spans="2:17" s="1" customFormat="1" ht="15.75" customHeight="1">
      <c r="B1314" s="14" t="s">
        <v>162</v>
      </c>
      <c r="C1314" s="34"/>
      <c r="D1314" s="25"/>
      <c r="E1314" s="40"/>
      <c r="F1314" s="34" t="s">
        <v>90</v>
      </c>
      <c r="G1314" s="9" t="s">
        <v>40</v>
      </c>
      <c r="H1314" s="11">
        <v>1993</v>
      </c>
      <c r="I1314" s="11" t="s">
        <v>5</v>
      </c>
      <c r="J1314" s="12" t="s">
        <v>100</v>
      </c>
      <c r="K1314" s="16" t="s">
        <v>6</v>
      </c>
      <c r="L1314" s="16" t="s">
        <v>7</v>
      </c>
      <c r="M1314" s="10">
        <v>0</v>
      </c>
      <c r="N1314" s="19">
        <v>1750</v>
      </c>
      <c r="O1314" s="23"/>
      <c r="P1314" s="17">
        <f t="shared" si="46"/>
        <v>2100</v>
      </c>
      <c r="Q1314" s="18">
        <f t="shared" si="47"/>
        <v>0</v>
      </c>
    </row>
    <row r="1315" spans="2:17" s="1" customFormat="1" ht="15.75" customHeight="1">
      <c r="B1315" s="14" t="s">
        <v>162</v>
      </c>
      <c r="C1315" s="34"/>
      <c r="D1315" s="26"/>
      <c r="E1315" s="40"/>
      <c r="F1315" s="34" t="s">
        <v>90</v>
      </c>
      <c r="G1315" s="9" t="s">
        <v>40</v>
      </c>
      <c r="H1315" s="11">
        <v>1994</v>
      </c>
      <c r="I1315" s="11" t="s">
        <v>5</v>
      </c>
      <c r="J1315" s="12" t="s">
        <v>100</v>
      </c>
      <c r="K1315" s="16" t="s">
        <v>25</v>
      </c>
      <c r="L1315" s="16" t="s">
        <v>7</v>
      </c>
      <c r="M1315" s="10">
        <v>0</v>
      </c>
      <c r="N1315" s="19">
        <v>1670</v>
      </c>
      <c r="O1315" s="23"/>
      <c r="P1315" s="17">
        <f t="shared" si="46"/>
        <v>2004</v>
      </c>
      <c r="Q1315" s="18">
        <f t="shared" si="47"/>
        <v>0</v>
      </c>
    </row>
    <row r="1316" spans="2:17" s="1" customFormat="1" ht="15.75" customHeight="1">
      <c r="B1316" s="14" t="s">
        <v>162</v>
      </c>
      <c r="C1316" s="34"/>
      <c r="D1316" s="28"/>
      <c r="E1316" s="24"/>
      <c r="F1316" s="34" t="s">
        <v>90</v>
      </c>
      <c r="G1316" s="9" t="s">
        <v>40</v>
      </c>
      <c r="H1316" s="11">
        <v>1994</v>
      </c>
      <c r="I1316" s="11" t="s">
        <v>5</v>
      </c>
      <c r="J1316" s="12" t="s">
        <v>100</v>
      </c>
      <c r="K1316" s="16" t="s">
        <v>6</v>
      </c>
      <c r="L1316" s="16" t="s">
        <v>7</v>
      </c>
      <c r="M1316" s="10">
        <v>0</v>
      </c>
      <c r="N1316" s="19">
        <v>1850</v>
      </c>
      <c r="O1316" s="23"/>
      <c r="P1316" s="17">
        <f t="shared" si="46"/>
        <v>2220</v>
      </c>
      <c r="Q1316" s="18">
        <f t="shared" si="47"/>
        <v>0</v>
      </c>
    </row>
    <row r="1317" spans="2:17" s="1" customFormat="1" ht="15.75" customHeight="1">
      <c r="B1317" s="14" t="s">
        <v>162</v>
      </c>
      <c r="C1317" s="34"/>
      <c r="D1317" s="25"/>
      <c r="E1317" s="40"/>
      <c r="F1317" s="34" t="s">
        <v>90</v>
      </c>
      <c r="G1317" s="9" t="s">
        <v>40</v>
      </c>
      <c r="H1317" s="11">
        <v>1997</v>
      </c>
      <c r="I1317" s="11" t="s">
        <v>5</v>
      </c>
      <c r="J1317" s="12" t="s">
        <v>23</v>
      </c>
      <c r="K1317" s="16" t="s">
        <v>6</v>
      </c>
      <c r="L1317" s="16" t="s">
        <v>7</v>
      </c>
      <c r="M1317" s="10">
        <v>0</v>
      </c>
      <c r="N1317" s="19">
        <v>2900</v>
      </c>
      <c r="O1317" s="23">
        <v>17400</v>
      </c>
      <c r="P1317" s="17">
        <f t="shared" si="46"/>
        <v>3480</v>
      </c>
      <c r="Q1317" s="18">
        <f t="shared" si="47"/>
        <v>20880</v>
      </c>
    </row>
    <row r="1318" spans="2:17" s="1" customFormat="1" ht="15.75" customHeight="1">
      <c r="B1318" s="14" t="s">
        <v>162</v>
      </c>
      <c r="C1318" s="34"/>
      <c r="D1318" s="25"/>
      <c r="E1318" s="40"/>
      <c r="F1318" s="34" t="s">
        <v>90</v>
      </c>
      <c r="G1318" s="9" t="s">
        <v>40</v>
      </c>
      <c r="H1318" s="11">
        <v>1998</v>
      </c>
      <c r="I1318" s="11" t="s">
        <v>5</v>
      </c>
      <c r="J1318" s="12" t="s">
        <v>23</v>
      </c>
      <c r="K1318" s="16" t="s">
        <v>6</v>
      </c>
      <c r="L1318" s="16" t="s">
        <v>7</v>
      </c>
      <c r="M1318" s="10">
        <v>0</v>
      </c>
      <c r="N1318" s="19">
        <v>3600</v>
      </c>
      <c r="O1318" s="23">
        <v>21600</v>
      </c>
      <c r="P1318" s="17">
        <f t="shared" si="46"/>
        <v>4320</v>
      </c>
      <c r="Q1318" s="18">
        <f t="shared" si="47"/>
        <v>25920</v>
      </c>
    </row>
    <row r="1319" spans="2:17" s="1" customFormat="1" ht="15.75" customHeight="1">
      <c r="B1319" s="14" t="s">
        <v>162</v>
      </c>
      <c r="C1319" s="34"/>
      <c r="D1319" s="25"/>
      <c r="E1319" s="40"/>
      <c r="F1319" s="34" t="s">
        <v>90</v>
      </c>
      <c r="G1319" s="9" t="s">
        <v>40</v>
      </c>
      <c r="H1319" s="11">
        <v>1999</v>
      </c>
      <c r="I1319" s="11" t="s">
        <v>5</v>
      </c>
      <c r="J1319" s="12" t="s">
        <v>23</v>
      </c>
      <c r="K1319" s="16" t="s">
        <v>6</v>
      </c>
      <c r="L1319" s="16" t="s">
        <v>7</v>
      </c>
      <c r="M1319" s="10">
        <v>0</v>
      </c>
      <c r="N1319" s="19">
        <v>2900</v>
      </c>
      <c r="O1319" s="23">
        <v>17400</v>
      </c>
      <c r="P1319" s="17">
        <f t="shared" si="46"/>
        <v>3480</v>
      </c>
      <c r="Q1319" s="18">
        <f t="shared" si="47"/>
        <v>20880</v>
      </c>
    </row>
    <row r="1320" spans="2:17" s="1" customFormat="1" ht="15.75" customHeight="1">
      <c r="B1320" s="14" t="s">
        <v>162</v>
      </c>
      <c r="C1320" s="34"/>
      <c r="D1320" s="26"/>
      <c r="E1320" s="21"/>
      <c r="F1320" s="34" t="s">
        <v>90</v>
      </c>
      <c r="G1320" s="9" t="s">
        <v>40</v>
      </c>
      <c r="H1320" s="11">
        <v>2000</v>
      </c>
      <c r="I1320" s="11" t="s">
        <v>5</v>
      </c>
      <c r="J1320" s="12" t="s">
        <v>100</v>
      </c>
      <c r="K1320" s="16" t="s">
        <v>6</v>
      </c>
      <c r="L1320" s="16" t="s">
        <v>7</v>
      </c>
      <c r="M1320" s="10">
        <v>0</v>
      </c>
      <c r="N1320" s="19">
        <v>3990</v>
      </c>
      <c r="O1320" s="23"/>
      <c r="P1320" s="17">
        <f t="shared" si="46"/>
        <v>4788</v>
      </c>
      <c r="Q1320" s="18">
        <f t="shared" si="47"/>
        <v>0</v>
      </c>
    </row>
    <row r="1321" spans="2:17" s="1" customFormat="1" ht="15.75" customHeight="1">
      <c r="B1321" s="14" t="s">
        <v>162</v>
      </c>
      <c r="C1321" s="34"/>
      <c r="D1321" s="26"/>
      <c r="E1321" s="21"/>
      <c r="F1321" s="34" t="s">
        <v>90</v>
      </c>
      <c r="G1321" s="9" t="s">
        <v>40</v>
      </c>
      <c r="H1321" s="11">
        <v>2001</v>
      </c>
      <c r="I1321" s="11" t="s">
        <v>5</v>
      </c>
      <c r="J1321" s="12" t="s">
        <v>100</v>
      </c>
      <c r="K1321" s="16" t="s">
        <v>6</v>
      </c>
      <c r="L1321" s="16" t="s">
        <v>7</v>
      </c>
      <c r="M1321" s="10">
        <v>0</v>
      </c>
      <c r="N1321" s="19">
        <v>2250</v>
      </c>
      <c r="O1321" s="23"/>
      <c r="P1321" s="17">
        <f t="shared" si="46"/>
        <v>2700</v>
      </c>
      <c r="Q1321" s="18">
        <f t="shared" si="47"/>
        <v>0</v>
      </c>
    </row>
    <row r="1322" spans="2:17" s="1" customFormat="1" ht="15.75" customHeight="1">
      <c r="B1322" s="14" t="s">
        <v>162</v>
      </c>
      <c r="C1322" s="34"/>
      <c r="D1322" s="28"/>
      <c r="E1322" s="24"/>
      <c r="F1322" s="34" t="s">
        <v>90</v>
      </c>
      <c r="G1322" s="9" t="s">
        <v>40</v>
      </c>
      <c r="H1322" s="11">
        <v>2001</v>
      </c>
      <c r="I1322" s="11" t="s">
        <v>5</v>
      </c>
      <c r="J1322" s="12" t="s">
        <v>100</v>
      </c>
      <c r="K1322" s="16" t="s">
        <v>6</v>
      </c>
      <c r="L1322" s="16" t="s">
        <v>7</v>
      </c>
      <c r="M1322" s="10">
        <v>0</v>
      </c>
      <c r="N1322" s="19">
        <v>2300</v>
      </c>
      <c r="O1322" s="23"/>
      <c r="P1322" s="17">
        <f t="shared" si="46"/>
        <v>2760</v>
      </c>
      <c r="Q1322" s="18">
        <f t="shared" si="47"/>
        <v>0</v>
      </c>
    </row>
    <row r="1323" spans="2:17" s="1" customFormat="1" ht="15.75" customHeight="1">
      <c r="B1323" s="14" t="s">
        <v>162</v>
      </c>
      <c r="C1323" s="34"/>
      <c r="D1323" s="26"/>
      <c r="E1323" s="21"/>
      <c r="F1323" s="34" t="s">
        <v>90</v>
      </c>
      <c r="G1323" s="9" t="s">
        <v>40</v>
      </c>
      <c r="H1323" s="11">
        <v>2004</v>
      </c>
      <c r="I1323" s="11" t="s">
        <v>5</v>
      </c>
      <c r="J1323" s="12" t="s">
        <v>100</v>
      </c>
      <c r="K1323" s="16" t="s">
        <v>6</v>
      </c>
      <c r="L1323" s="16" t="s">
        <v>7</v>
      </c>
      <c r="M1323" s="10">
        <v>0</v>
      </c>
      <c r="N1323" s="19">
        <v>2150</v>
      </c>
      <c r="O1323" s="23"/>
      <c r="P1323" s="17">
        <f t="shared" si="46"/>
        <v>2580</v>
      </c>
      <c r="Q1323" s="18">
        <f t="shared" si="47"/>
        <v>0</v>
      </c>
    </row>
    <row r="1324" spans="2:17" s="1" customFormat="1" ht="15.75" customHeight="1">
      <c r="B1324" s="14" t="s">
        <v>162</v>
      </c>
      <c r="C1324" s="34"/>
      <c r="D1324" s="25" t="s">
        <v>251</v>
      </c>
      <c r="E1324" s="20"/>
      <c r="F1324" s="34" t="s">
        <v>90</v>
      </c>
      <c r="G1324" s="9" t="s">
        <v>40</v>
      </c>
      <c r="H1324" s="11">
        <v>2006</v>
      </c>
      <c r="I1324" s="11" t="s">
        <v>5</v>
      </c>
      <c r="J1324" s="12" t="s">
        <v>100</v>
      </c>
      <c r="K1324" s="16" t="s">
        <v>6</v>
      </c>
      <c r="L1324" s="16" t="s">
        <v>7</v>
      </c>
      <c r="M1324" s="10">
        <v>1</v>
      </c>
      <c r="N1324" s="19">
        <v>2200</v>
      </c>
      <c r="O1324" s="23"/>
      <c r="P1324" s="17">
        <f t="shared" si="46"/>
        <v>2640</v>
      </c>
      <c r="Q1324" s="18">
        <f t="shared" si="47"/>
        <v>0</v>
      </c>
    </row>
    <row r="1325" spans="2:17" s="1" customFormat="1" ht="15.75" customHeight="1">
      <c r="B1325" s="14" t="s">
        <v>162</v>
      </c>
      <c r="C1325" s="34"/>
      <c r="D1325" s="25"/>
      <c r="E1325" s="20"/>
      <c r="F1325" s="34" t="s">
        <v>90</v>
      </c>
      <c r="G1325" s="9" t="s">
        <v>40</v>
      </c>
      <c r="H1325" s="11">
        <v>2010</v>
      </c>
      <c r="I1325" s="11" t="s">
        <v>5</v>
      </c>
      <c r="J1325" s="12" t="s">
        <v>15</v>
      </c>
      <c r="K1325" s="16" t="s">
        <v>6</v>
      </c>
      <c r="L1325" s="16" t="s">
        <v>7</v>
      </c>
      <c r="M1325" s="10">
        <v>0</v>
      </c>
      <c r="N1325" s="19">
        <v>3700</v>
      </c>
      <c r="O1325" s="23">
        <v>3700</v>
      </c>
      <c r="P1325" s="17">
        <f t="shared" si="46"/>
        <v>4440</v>
      </c>
      <c r="Q1325" s="18">
        <f t="shared" si="47"/>
        <v>4440</v>
      </c>
    </row>
    <row r="1326" spans="2:17" s="1" customFormat="1" ht="15.75" customHeight="1">
      <c r="B1326" s="14" t="s">
        <v>162</v>
      </c>
      <c r="C1326" s="34"/>
      <c r="D1326" s="26"/>
      <c r="E1326" s="21"/>
      <c r="F1326" s="34" t="s">
        <v>90</v>
      </c>
      <c r="G1326" s="9" t="s">
        <v>40</v>
      </c>
      <c r="H1326" s="11">
        <v>2012</v>
      </c>
      <c r="I1326" s="11" t="s">
        <v>12</v>
      </c>
      <c r="J1326" s="12" t="s">
        <v>100</v>
      </c>
      <c r="K1326" s="16" t="s">
        <v>6</v>
      </c>
      <c r="L1326" s="16" t="s">
        <v>7</v>
      </c>
      <c r="M1326" s="10">
        <v>1</v>
      </c>
      <c r="N1326" s="19">
        <v>4500</v>
      </c>
      <c r="O1326" s="23"/>
      <c r="P1326" s="17">
        <f t="shared" si="46"/>
        <v>5400</v>
      </c>
      <c r="Q1326" s="18">
        <f t="shared" si="47"/>
        <v>0</v>
      </c>
    </row>
    <row r="1327" spans="2:17" s="1" customFormat="1" ht="15.75" customHeight="1">
      <c r="B1327" s="14" t="s">
        <v>162</v>
      </c>
      <c r="C1327" s="34"/>
      <c r="D1327" s="26"/>
      <c r="E1327" s="21"/>
      <c r="F1327" s="34" t="s">
        <v>90</v>
      </c>
      <c r="G1327" s="9" t="s">
        <v>40</v>
      </c>
      <c r="H1327" s="11">
        <v>2012</v>
      </c>
      <c r="I1327" s="11" t="s">
        <v>5</v>
      </c>
      <c r="J1327" s="12" t="s">
        <v>100</v>
      </c>
      <c r="K1327" s="16" t="s">
        <v>6</v>
      </c>
      <c r="L1327" s="16" t="s">
        <v>7</v>
      </c>
      <c r="M1327" s="10">
        <v>0</v>
      </c>
      <c r="N1327" s="19">
        <v>2300</v>
      </c>
      <c r="O1327" s="23"/>
      <c r="P1327" s="17">
        <f t="shared" si="46"/>
        <v>2760</v>
      </c>
      <c r="Q1327" s="18">
        <f t="shared" si="47"/>
        <v>0</v>
      </c>
    </row>
    <row r="1328" spans="2:17" s="1" customFormat="1" ht="15.75" customHeight="1">
      <c r="B1328" s="14" t="s">
        <v>231</v>
      </c>
      <c r="C1328" s="34"/>
      <c r="D1328" s="26"/>
      <c r="E1328" s="21"/>
      <c r="F1328" s="34" t="s">
        <v>90</v>
      </c>
      <c r="G1328" s="9" t="s">
        <v>40</v>
      </c>
      <c r="H1328" s="11">
        <v>1976</v>
      </c>
      <c r="I1328" s="11" t="s">
        <v>5</v>
      </c>
      <c r="J1328" s="12" t="s">
        <v>100</v>
      </c>
      <c r="K1328" s="16" t="s">
        <v>25</v>
      </c>
      <c r="L1328" s="16" t="s">
        <v>24</v>
      </c>
      <c r="M1328" s="10">
        <v>1</v>
      </c>
      <c r="N1328" s="19">
        <v>35</v>
      </c>
      <c r="O1328" s="23"/>
      <c r="P1328" s="17">
        <f t="shared" si="46"/>
        <v>42</v>
      </c>
      <c r="Q1328" s="18">
        <f t="shared" si="47"/>
        <v>0</v>
      </c>
    </row>
    <row r="1329" spans="2:17" s="1" customFormat="1" ht="15.75" customHeight="1">
      <c r="B1329" s="14" t="s">
        <v>231</v>
      </c>
      <c r="C1329" s="34"/>
      <c r="D1329" s="25"/>
      <c r="E1329" s="40"/>
      <c r="F1329" s="34" t="s">
        <v>90</v>
      </c>
      <c r="G1329" s="9" t="s">
        <v>40</v>
      </c>
      <c r="H1329" s="11">
        <v>1996</v>
      </c>
      <c r="I1329" s="11" t="s">
        <v>5</v>
      </c>
      <c r="J1329" s="12" t="s">
        <v>33</v>
      </c>
      <c r="K1329" s="16" t="s">
        <v>6</v>
      </c>
      <c r="L1329" s="16" t="s">
        <v>7</v>
      </c>
      <c r="M1329" s="10">
        <v>0</v>
      </c>
      <c r="N1329" s="19">
        <v>28</v>
      </c>
      <c r="O1329" s="23">
        <v>336</v>
      </c>
      <c r="P1329" s="17">
        <f t="shared" si="46"/>
        <v>33.6</v>
      </c>
      <c r="Q1329" s="18">
        <f t="shared" si="47"/>
        <v>403.2</v>
      </c>
    </row>
    <row r="1330" spans="2:17" s="1" customFormat="1" ht="15.75" customHeight="1">
      <c r="B1330" s="14" t="s">
        <v>257</v>
      </c>
      <c r="C1330" s="34"/>
      <c r="D1330" s="26"/>
      <c r="E1330" s="21"/>
      <c r="F1330" s="34" t="s">
        <v>90</v>
      </c>
      <c r="G1330" s="9" t="s">
        <v>40</v>
      </c>
      <c r="H1330" s="11">
        <v>1979</v>
      </c>
      <c r="I1330" s="11" t="s">
        <v>5</v>
      </c>
      <c r="J1330" s="12" t="s">
        <v>100</v>
      </c>
      <c r="K1330" s="16" t="s">
        <v>105</v>
      </c>
      <c r="L1330" s="16" t="s">
        <v>26</v>
      </c>
      <c r="M1330" s="10">
        <v>1</v>
      </c>
      <c r="N1330" s="19">
        <v>25</v>
      </c>
      <c r="O1330" s="23"/>
      <c r="P1330" s="17">
        <f t="shared" si="46"/>
        <v>30</v>
      </c>
      <c r="Q1330" s="18">
        <f t="shared" si="47"/>
        <v>0</v>
      </c>
    </row>
    <row r="1331" spans="2:17" s="1" customFormat="1" ht="15.75" customHeight="1">
      <c r="B1331" s="14" t="s">
        <v>257</v>
      </c>
      <c r="C1331" s="34"/>
      <c r="D1331" s="25"/>
      <c r="E1331" s="20"/>
      <c r="F1331" s="34" t="s">
        <v>90</v>
      </c>
      <c r="G1331" s="9" t="s">
        <v>40</v>
      </c>
      <c r="H1331" s="11">
        <v>1982</v>
      </c>
      <c r="I1331" s="11" t="s">
        <v>5</v>
      </c>
      <c r="J1331" s="12" t="s">
        <v>33</v>
      </c>
      <c r="K1331" s="16" t="s">
        <v>25</v>
      </c>
      <c r="L1331" s="16" t="s">
        <v>9</v>
      </c>
      <c r="M1331" s="10">
        <v>0</v>
      </c>
      <c r="N1331" s="19">
        <v>40</v>
      </c>
      <c r="O1331" s="23">
        <v>440</v>
      </c>
      <c r="P1331" s="17">
        <f t="shared" si="46"/>
        <v>48</v>
      </c>
      <c r="Q1331" s="18">
        <f t="shared" si="47"/>
        <v>528</v>
      </c>
    </row>
    <row r="1332" spans="2:17" s="1" customFormat="1" ht="15.75" customHeight="1">
      <c r="B1332" s="14" t="s">
        <v>257</v>
      </c>
      <c r="C1332" s="34"/>
      <c r="D1332" s="25"/>
      <c r="E1332" s="20"/>
      <c r="F1332" s="34" t="s">
        <v>90</v>
      </c>
      <c r="G1332" s="9" t="s">
        <v>40</v>
      </c>
      <c r="H1332" s="11">
        <v>1985</v>
      </c>
      <c r="I1332" s="11" t="s">
        <v>5</v>
      </c>
      <c r="J1332" s="12" t="s">
        <v>33</v>
      </c>
      <c r="K1332" s="16" t="s">
        <v>6</v>
      </c>
      <c r="L1332" s="16" t="s">
        <v>24</v>
      </c>
      <c r="M1332" s="10">
        <v>12</v>
      </c>
      <c r="N1332" s="19">
        <v>40</v>
      </c>
      <c r="O1332" s="23">
        <v>480</v>
      </c>
      <c r="P1332" s="17">
        <f t="shared" si="46"/>
        <v>48</v>
      </c>
      <c r="Q1332" s="18">
        <f t="shared" si="47"/>
        <v>576</v>
      </c>
    </row>
    <row r="1333" spans="2:17" s="1" customFormat="1" ht="15.75" customHeight="1">
      <c r="B1333" s="14" t="s">
        <v>257</v>
      </c>
      <c r="C1333" s="34"/>
      <c r="D1333" s="25"/>
      <c r="E1333" s="40"/>
      <c r="F1333" s="34" t="s">
        <v>90</v>
      </c>
      <c r="G1333" s="9" t="s">
        <v>40</v>
      </c>
      <c r="H1333" s="11">
        <v>2000</v>
      </c>
      <c r="I1333" s="11" t="s">
        <v>5</v>
      </c>
      <c r="J1333" s="12" t="s">
        <v>33</v>
      </c>
      <c r="K1333" s="16" t="s">
        <v>6</v>
      </c>
      <c r="L1333" s="16" t="s">
        <v>7</v>
      </c>
      <c r="M1333" s="10">
        <v>24</v>
      </c>
      <c r="N1333" s="19">
        <v>40</v>
      </c>
      <c r="O1333" s="23">
        <v>480</v>
      </c>
      <c r="P1333" s="17">
        <f t="shared" si="46"/>
        <v>48</v>
      </c>
      <c r="Q1333" s="18">
        <f t="shared" si="47"/>
        <v>576</v>
      </c>
    </row>
    <row r="1334" spans="2:17" s="1" customFormat="1" ht="15.75" customHeight="1">
      <c r="B1334" s="14" t="s">
        <v>233</v>
      </c>
      <c r="C1334" s="34"/>
      <c r="D1334" s="26"/>
      <c r="E1334" s="21"/>
      <c r="F1334" s="34" t="s">
        <v>90</v>
      </c>
      <c r="G1334" s="9" t="s">
        <v>40</v>
      </c>
      <c r="H1334" s="11">
        <v>1992</v>
      </c>
      <c r="I1334" s="11" t="s">
        <v>5</v>
      </c>
      <c r="J1334" s="12" t="s">
        <v>100</v>
      </c>
      <c r="K1334" s="16" t="s">
        <v>6</v>
      </c>
      <c r="L1334" s="16" t="s">
        <v>7</v>
      </c>
      <c r="M1334" s="10">
        <v>0</v>
      </c>
      <c r="N1334" s="19">
        <v>20</v>
      </c>
      <c r="O1334" s="23"/>
      <c r="P1334" s="17">
        <f t="shared" si="46"/>
        <v>24</v>
      </c>
      <c r="Q1334" s="18">
        <f t="shared" si="47"/>
        <v>0</v>
      </c>
    </row>
    <row r="1335" spans="2:17" s="1" customFormat="1" ht="15.75" customHeight="1">
      <c r="B1335" s="14" t="s">
        <v>83</v>
      </c>
      <c r="C1335" s="34"/>
      <c r="D1335" s="26"/>
      <c r="E1335" s="40" t="s">
        <v>254</v>
      </c>
      <c r="F1335" s="34" t="s">
        <v>90</v>
      </c>
      <c r="G1335" s="9" t="s">
        <v>40</v>
      </c>
      <c r="H1335" s="11">
        <v>1959</v>
      </c>
      <c r="I1335" s="11" t="s">
        <v>5</v>
      </c>
      <c r="J1335" s="12" t="s">
        <v>100</v>
      </c>
      <c r="K1335" s="16" t="s">
        <v>43</v>
      </c>
      <c r="L1335" s="16" t="s">
        <v>9</v>
      </c>
      <c r="M1335" s="10">
        <v>0</v>
      </c>
      <c r="N1335" s="19">
        <v>990</v>
      </c>
      <c r="O1335" s="23"/>
      <c r="P1335" s="17">
        <f t="shared" si="46"/>
        <v>1188</v>
      </c>
      <c r="Q1335" s="18">
        <f t="shared" si="47"/>
        <v>0</v>
      </c>
    </row>
    <row r="1336" spans="2:17" s="1" customFormat="1" ht="15.75" customHeight="1">
      <c r="B1336" s="14" t="s">
        <v>83</v>
      </c>
      <c r="C1336" s="34"/>
      <c r="D1336" s="26"/>
      <c r="E1336" s="21"/>
      <c r="F1336" s="34" t="s">
        <v>90</v>
      </c>
      <c r="G1336" s="9" t="s">
        <v>40</v>
      </c>
      <c r="H1336" s="11">
        <v>1970</v>
      </c>
      <c r="I1336" s="13" t="s">
        <v>5</v>
      </c>
      <c r="J1336" s="12" t="s">
        <v>100</v>
      </c>
      <c r="K1336" s="16" t="s">
        <v>6</v>
      </c>
      <c r="L1336" s="16" t="s">
        <v>24</v>
      </c>
      <c r="M1336" s="10">
        <v>1</v>
      </c>
      <c r="N1336" s="19">
        <v>550</v>
      </c>
      <c r="O1336" s="23"/>
      <c r="P1336" s="17">
        <f t="shared" si="46"/>
        <v>660</v>
      </c>
      <c r="Q1336" s="18">
        <f t="shared" si="47"/>
        <v>0</v>
      </c>
    </row>
    <row r="1337" spans="2:17" s="1" customFormat="1" ht="15.75" customHeight="1">
      <c r="B1337" s="14" t="s">
        <v>83</v>
      </c>
      <c r="C1337" s="34"/>
      <c r="D1337" s="26"/>
      <c r="E1337" s="21"/>
      <c r="F1337" s="34" t="s">
        <v>90</v>
      </c>
      <c r="G1337" s="9" t="s">
        <v>40</v>
      </c>
      <c r="H1337" s="11">
        <v>1986</v>
      </c>
      <c r="I1337" s="11" t="s">
        <v>5</v>
      </c>
      <c r="J1337" s="12" t="s">
        <v>100</v>
      </c>
      <c r="K1337" s="16" t="s">
        <v>165</v>
      </c>
      <c r="L1337" s="16" t="s">
        <v>24</v>
      </c>
      <c r="M1337" s="10">
        <v>0</v>
      </c>
      <c r="N1337" s="19">
        <v>110</v>
      </c>
      <c r="O1337" s="23"/>
      <c r="P1337" s="17">
        <f t="shared" si="46"/>
        <v>132</v>
      </c>
      <c r="Q1337" s="18">
        <f t="shared" si="47"/>
        <v>0</v>
      </c>
    </row>
    <row r="1338" spans="2:17" s="1" customFormat="1" ht="15.75" customHeight="1">
      <c r="B1338" s="14" t="s">
        <v>83</v>
      </c>
      <c r="C1338" s="34"/>
      <c r="D1338" s="26"/>
      <c r="E1338" s="21"/>
      <c r="F1338" s="34" t="s">
        <v>90</v>
      </c>
      <c r="G1338" s="9" t="s">
        <v>40</v>
      </c>
      <c r="H1338" s="11">
        <v>1989</v>
      </c>
      <c r="I1338" s="11" t="s">
        <v>5</v>
      </c>
      <c r="J1338" s="12" t="s">
        <v>100</v>
      </c>
      <c r="K1338" s="16" t="s">
        <v>6</v>
      </c>
      <c r="L1338" s="16" t="s">
        <v>7</v>
      </c>
      <c r="M1338" s="10">
        <v>2</v>
      </c>
      <c r="N1338" s="19">
        <v>250</v>
      </c>
      <c r="O1338" s="23"/>
      <c r="P1338" s="17">
        <f t="shared" si="46"/>
        <v>300</v>
      </c>
      <c r="Q1338" s="18">
        <f t="shared" si="47"/>
        <v>0</v>
      </c>
    </row>
    <row r="1339" spans="2:17" s="1" customFormat="1" ht="15.75" customHeight="1">
      <c r="B1339" s="14" t="s">
        <v>83</v>
      </c>
      <c r="C1339" s="34"/>
      <c r="D1339" s="26"/>
      <c r="E1339" s="21"/>
      <c r="F1339" s="34" t="s">
        <v>90</v>
      </c>
      <c r="G1339" s="9" t="s">
        <v>40</v>
      </c>
      <c r="H1339" s="11">
        <v>1990</v>
      </c>
      <c r="I1339" s="11" t="s">
        <v>5</v>
      </c>
      <c r="J1339" s="12" t="s">
        <v>100</v>
      </c>
      <c r="K1339" s="16" t="s">
        <v>6</v>
      </c>
      <c r="L1339" s="16" t="s">
        <v>7</v>
      </c>
      <c r="M1339" s="10">
        <v>0</v>
      </c>
      <c r="N1339" s="19">
        <v>320</v>
      </c>
      <c r="O1339" s="23"/>
      <c r="P1339" s="17">
        <f t="shared" si="46"/>
        <v>384</v>
      </c>
      <c r="Q1339" s="18">
        <f t="shared" si="47"/>
        <v>0</v>
      </c>
    </row>
    <row r="1340" spans="2:17" s="1" customFormat="1" ht="15.75" customHeight="1">
      <c r="B1340" s="14" t="s">
        <v>83</v>
      </c>
      <c r="C1340" s="34"/>
      <c r="D1340" s="26"/>
      <c r="E1340" s="21"/>
      <c r="F1340" s="34" t="s">
        <v>90</v>
      </c>
      <c r="G1340" s="9" t="s">
        <v>40</v>
      </c>
      <c r="H1340" s="11">
        <v>2005</v>
      </c>
      <c r="I1340" s="11" t="s">
        <v>5</v>
      </c>
      <c r="J1340" s="12" t="s">
        <v>100</v>
      </c>
      <c r="K1340" s="16" t="s">
        <v>6</v>
      </c>
      <c r="L1340" s="16" t="s">
        <v>7</v>
      </c>
      <c r="M1340" s="10">
        <v>1</v>
      </c>
      <c r="N1340" s="19">
        <v>280</v>
      </c>
      <c r="O1340" s="23"/>
      <c r="P1340" s="17">
        <f t="shared" si="46"/>
        <v>336</v>
      </c>
      <c r="Q1340" s="18">
        <f t="shared" si="47"/>
        <v>0</v>
      </c>
    </row>
    <row r="1341" spans="2:17" s="1" customFormat="1" ht="15.75" customHeight="1">
      <c r="B1341" s="14" t="s">
        <v>83</v>
      </c>
      <c r="C1341" s="34"/>
      <c r="D1341" s="26"/>
      <c r="E1341" s="21"/>
      <c r="F1341" s="34" t="s">
        <v>90</v>
      </c>
      <c r="G1341" s="9" t="s">
        <v>40</v>
      </c>
      <c r="H1341" s="11">
        <v>2005</v>
      </c>
      <c r="I1341" s="11" t="s">
        <v>5</v>
      </c>
      <c r="J1341" s="12" t="s">
        <v>100</v>
      </c>
      <c r="K1341" s="16" t="s">
        <v>6</v>
      </c>
      <c r="L1341" s="16" t="s">
        <v>7</v>
      </c>
      <c r="M1341" s="10">
        <v>0</v>
      </c>
      <c r="N1341" s="19">
        <v>300</v>
      </c>
      <c r="O1341" s="23"/>
      <c r="P1341" s="17">
        <f t="shared" si="46"/>
        <v>360</v>
      </c>
      <c r="Q1341" s="18">
        <f t="shared" si="47"/>
        <v>0</v>
      </c>
    </row>
    <row r="1342" spans="2:17" s="1" customFormat="1" ht="15.75" customHeight="1">
      <c r="B1342" s="14" t="s">
        <v>83</v>
      </c>
      <c r="C1342" s="34"/>
      <c r="D1342" s="26"/>
      <c r="E1342" s="21"/>
      <c r="F1342" s="34" t="s">
        <v>90</v>
      </c>
      <c r="G1342" s="9" t="s">
        <v>40</v>
      </c>
      <c r="H1342" s="11">
        <v>2008</v>
      </c>
      <c r="I1342" s="11" t="s">
        <v>12</v>
      </c>
      <c r="J1342" s="12" t="s">
        <v>16</v>
      </c>
      <c r="K1342" s="16" t="s">
        <v>6</v>
      </c>
      <c r="L1342" s="16" t="s">
        <v>7</v>
      </c>
      <c r="M1342" s="10">
        <v>0</v>
      </c>
      <c r="N1342" s="19">
        <v>340</v>
      </c>
      <c r="O1342" s="23">
        <v>1020</v>
      </c>
      <c r="P1342" s="17">
        <f t="shared" si="46"/>
        <v>408</v>
      </c>
      <c r="Q1342" s="18">
        <f t="shared" si="47"/>
        <v>1224</v>
      </c>
    </row>
    <row r="1343" spans="2:17" s="1" customFormat="1" ht="15.75" customHeight="1">
      <c r="B1343" s="14" t="s">
        <v>83</v>
      </c>
      <c r="C1343" s="34"/>
      <c r="D1343" s="26"/>
      <c r="E1343" s="21"/>
      <c r="F1343" s="34" t="s">
        <v>90</v>
      </c>
      <c r="G1343" s="9" t="s">
        <v>40</v>
      </c>
      <c r="H1343" s="11">
        <v>2009</v>
      </c>
      <c r="I1343" s="11" t="s">
        <v>12</v>
      </c>
      <c r="J1343" s="12" t="s">
        <v>16</v>
      </c>
      <c r="K1343" s="16" t="s">
        <v>6</v>
      </c>
      <c r="L1343" s="16" t="s">
        <v>7</v>
      </c>
      <c r="M1343" s="10">
        <v>0</v>
      </c>
      <c r="N1343" s="19">
        <v>600</v>
      </c>
      <c r="O1343" s="23">
        <v>1800</v>
      </c>
      <c r="P1343" s="17">
        <f t="shared" si="46"/>
        <v>720</v>
      </c>
      <c r="Q1343" s="18">
        <f t="shared" si="47"/>
        <v>2160</v>
      </c>
    </row>
    <row r="1344" spans="2:17" s="1" customFormat="1" ht="15.75" customHeight="1">
      <c r="B1344" s="14" t="s">
        <v>240</v>
      </c>
      <c r="C1344" s="34"/>
      <c r="D1344" s="25"/>
      <c r="E1344" s="20"/>
      <c r="F1344" s="34" t="s">
        <v>90</v>
      </c>
      <c r="G1344" s="9" t="s">
        <v>40</v>
      </c>
      <c r="H1344" s="11">
        <v>1978</v>
      </c>
      <c r="I1344" s="11" t="s">
        <v>5</v>
      </c>
      <c r="J1344" s="12" t="s">
        <v>100</v>
      </c>
      <c r="K1344" s="16" t="s">
        <v>6</v>
      </c>
      <c r="L1344" s="16" t="s">
        <v>9</v>
      </c>
      <c r="M1344" s="10">
        <v>0</v>
      </c>
      <c r="N1344" s="19">
        <v>145</v>
      </c>
      <c r="O1344" s="23"/>
      <c r="P1344" s="17">
        <f t="shared" si="46"/>
        <v>174</v>
      </c>
      <c r="Q1344" s="18">
        <f t="shared" si="47"/>
        <v>0</v>
      </c>
    </row>
    <row r="1345" spans="2:17" s="1" customFormat="1" ht="15.75" customHeight="1">
      <c r="B1345" s="14" t="s">
        <v>240</v>
      </c>
      <c r="C1345" s="34"/>
      <c r="D1345" s="26"/>
      <c r="E1345" s="44"/>
      <c r="F1345" s="34" t="s">
        <v>90</v>
      </c>
      <c r="G1345" s="9" t="s">
        <v>40</v>
      </c>
      <c r="H1345" s="11">
        <v>1984</v>
      </c>
      <c r="I1345" s="11" t="s">
        <v>5</v>
      </c>
      <c r="J1345" s="12" t="s">
        <v>100</v>
      </c>
      <c r="K1345" s="16" t="s">
        <v>165</v>
      </c>
      <c r="L1345" s="16" t="s">
        <v>31</v>
      </c>
      <c r="M1345" s="10">
        <v>0</v>
      </c>
      <c r="N1345" s="19">
        <v>45</v>
      </c>
      <c r="O1345" s="23"/>
      <c r="P1345" s="17">
        <f t="shared" si="46"/>
        <v>54</v>
      </c>
      <c r="Q1345" s="18">
        <f t="shared" si="47"/>
        <v>0</v>
      </c>
    </row>
    <row r="1346" spans="2:17" s="1" customFormat="1" ht="15.75" customHeight="1">
      <c r="B1346" s="14" t="s">
        <v>240</v>
      </c>
      <c r="C1346" s="34"/>
      <c r="D1346" s="26"/>
      <c r="E1346" s="21"/>
      <c r="F1346" s="34" t="s">
        <v>90</v>
      </c>
      <c r="G1346" s="9" t="s">
        <v>40</v>
      </c>
      <c r="H1346" s="11">
        <v>1995</v>
      </c>
      <c r="I1346" s="11" t="s">
        <v>5</v>
      </c>
      <c r="J1346" s="12" t="s">
        <v>100</v>
      </c>
      <c r="K1346" s="16" t="s">
        <v>6</v>
      </c>
      <c r="L1346" s="16" t="s">
        <v>7</v>
      </c>
      <c r="M1346" s="10">
        <v>0</v>
      </c>
      <c r="N1346" s="19">
        <v>150</v>
      </c>
      <c r="O1346" s="23"/>
      <c r="P1346" s="17">
        <f t="shared" si="46"/>
        <v>180</v>
      </c>
      <c r="Q1346" s="18">
        <f t="shared" si="47"/>
        <v>0</v>
      </c>
    </row>
    <row r="1347" spans="2:17" s="1" customFormat="1" ht="15.75" customHeight="1">
      <c r="B1347" s="14" t="s">
        <v>240</v>
      </c>
      <c r="C1347" s="34"/>
      <c r="D1347" s="26"/>
      <c r="E1347" s="21"/>
      <c r="F1347" s="34" t="s">
        <v>90</v>
      </c>
      <c r="G1347" s="9" t="s">
        <v>40</v>
      </c>
      <c r="H1347" s="11">
        <v>2006</v>
      </c>
      <c r="I1347" s="11" t="s">
        <v>5</v>
      </c>
      <c r="J1347" s="12" t="s">
        <v>100</v>
      </c>
      <c r="K1347" s="16" t="s">
        <v>6</v>
      </c>
      <c r="L1347" s="16" t="s">
        <v>7</v>
      </c>
      <c r="M1347" s="10">
        <v>1</v>
      </c>
      <c r="N1347" s="19">
        <v>150</v>
      </c>
      <c r="O1347" s="23"/>
      <c r="P1347" s="17">
        <f t="shared" si="46"/>
        <v>180</v>
      </c>
      <c r="Q1347" s="18">
        <f t="shared" si="47"/>
        <v>0</v>
      </c>
    </row>
    <row r="1348" spans="2:17" s="1" customFormat="1" ht="15.75" customHeight="1">
      <c r="B1348" s="14" t="s">
        <v>468</v>
      </c>
      <c r="C1348" s="34"/>
      <c r="D1348" s="26"/>
      <c r="E1348" s="21"/>
      <c r="F1348" s="34" t="s">
        <v>90</v>
      </c>
      <c r="G1348" s="9" t="s">
        <v>40</v>
      </c>
      <c r="H1348" s="11">
        <v>2000</v>
      </c>
      <c r="I1348" s="11" t="s">
        <v>5</v>
      </c>
      <c r="J1348" s="12" t="s">
        <v>100</v>
      </c>
      <c r="K1348" s="16" t="s">
        <v>6</v>
      </c>
      <c r="L1348" s="16" t="s">
        <v>7</v>
      </c>
      <c r="M1348" s="10">
        <v>3</v>
      </c>
      <c r="N1348" s="19">
        <v>40</v>
      </c>
      <c r="O1348" s="23"/>
      <c r="P1348" s="17">
        <f t="shared" si="46"/>
        <v>48</v>
      </c>
      <c r="Q1348" s="18">
        <f t="shared" si="47"/>
        <v>0</v>
      </c>
    </row>
    <row r="1349" spans="2:17" s="1" customFormat="1" ht="15.75" customHeight="1">
      <c r="B1349" s="14" t="s">
        <v>142</v>
      </c>
      <c r="C1349" s="34"/>
      <c r="D1349" s="26"/>
      <c r="E1349" s="21"/>
      <c r="F1349" s="34" t="s">
        <v>90</v>
      </c>
      <c r="G1349" s="9" t="s">
        <v>124</v>
      </c>
      <c r="H1349" s="11">
        <v>2003</v>
      </c>
      <c r="I1349" s="11" t="s">
        <v>5</v>
      </c>
      <c r="J1349" s="12" t="s">
        <v>100</v>
      </c>
      <c r="K1349" s="16" t="s">
        <v>6</v>
      </c>
      <c r="L1349" s="16" t="s">
        <v>7</v>
      </c>
      <c r="M1349" s="10">
        <v>0</v>
      </c>
      <c r="N1349" s="19">
        <v>30</v>
      </c>
      <c r="O1349" s="23"/>
      <c r="P1349" s="17">
        <f t="shared" si="46"/>
        <v>36</v>
      </c>
      <c r="Q1349" s="18">
        <f t="shared" si="47"/>
        <v>0</v>
      </c>
    </row>
    <row r="1350" spans="2:17" s="1" customFormat="1" ht="15.75" customHeight="1">
      <c r="B1350" s="14" t="s">
        <v>556</v>
      </c>
      <c r="C1350" s="34" t="s">
        <v>419</v>
      </c>
      <c r="D1350" s="26"/>
      <c r="E1350" s="21"/>
      <c r="F1350" s="34" t="s">
        <v>112</v>
      </c>
      <c r="G1350" s="9" t="s">
        <v>47</v>
      </c>
      <c r="H1350" s="11">
        <v>2020</v>
      </c>
      <c r="I1350" s="11" t="s">
        <v>5</v>
      </c>
      <c r="J1350" s="12" t="s">
        <v>100</v>
      </c>
      <c r="K1350" s="16" t="s">
        <v>6</v>
      </c>
      <c r="L1350" s="16" t="s">
        <v>7</v>
      </c>
      <c r="M1350" s="10">
        <v>12</v>
      </c>
      <c r="N1350" s="19">
        <v>40</v>
      </c>
      <c r="O1350" s="23"/>
      <c r="P1350" s="17">
        <f t="shared" ref="P1350:P1413" si="48">N1350*1.2</f>
        <v>48</v>
      </c>
      <c r="Q1350" s="18">
        <f t="shared" ref="Q1350:Q1413" si="49">O1350*1.2</f>
        <v>0</v>
      </c>
    </row>
    <row r="1351" spans="2:17" s="1" customFormat="1" ht="15.75" customHeight="1">
      <c r="B1351" s="14" t="s">
        <v>556</v>
      </c>
      <c r="C1351" s="34" t="s">
        <v>419</v>
      </c>
      <c r="D1351" s="26"/>
      <c r="E1351" s="21"/>
      <c r="F1351" s="34" t="s">
        <v>112</v>
      </c>
      <c r="G1351" s="9" t="s">
        <v>47</v>
      </c>
      <c r="H1351" s="11">
        <v>2021</v>
      </c>
      <c r="I1351" s="11" t="s">
        <v>5</v>
      </c>
      <c r="J1351" s="12" t="s">
        <v>100</v>
      </c>
      <c r="K1351" s="16" t="s">
        <v>6</v>
      </c>
      <c r="L1351" s="16" t="s">
        <v>7</v>
      </c>
      <c r="M1351" s="10">
        <v>0</v>
      </c>
      <c r="N1351" s="19">
        <v>40</v>
      </c>
      <c r="O1351" s="23"/>
      <c r="P1351" s="17">
        <f t="shared" si="48"/>
        <v>48</v>
      </c>
      <c r="Q1351" s="18">
        <f t="shared" si="49"/>
        <v>0</v>
      </c>
    </row>
    <row r="1352" spans="2:17" s="1" customFormat="1" ht="15.75" customHeight="1">
      <c r="B1352" s="14" t="s">
        <v>556</v>
      </c>
      <c r="C1352" s="34" t="s">
        <v>419</v>
      </c>
      <c r="D1352" s="26"/>
      <c r="E1352" s="21"/>
      <c r="F1352" s="34" t="s">
        <v>112</v>
      </c>
      <c r="G1352" s="9" t="s">
        <v>47</v>
      </c>
      <c r="H1352" s="11">
        <v>2022</v>
      </c>
      <c r="I1352" s="11" t="s">
        <v>5</v>
      </c>
      <c r="J1352" s="12" t="s">
        <v>100</v>
      </c>
      <c r="K1352" s="16" t="s">
        <v>6</v>
      </c>
      <c r="L1352" s="16" t="s">
        <v>7</v>
      </c>
      <c r="M1352" s="10">
        <v>0</v>
      </c>
      <c r="N1352" s="19">
        <v>40</v>
      </c>
      <c r="O1352" s="23"/>
      <c r="P1352" s="17">
        <f t="shared" si="48"/>
        <v>48</v>
      </c>
      <c r="Q1352" s="18">
        <f t="shared" si="49"/>
        <v>0</v>
      </c>
    </row>
    <row r="1353" spans="2:17" s="1" customFormat="1" ht="15.75" customHeight="1">
      <c r="B1353" s="14" t="s">
        <v>556</v>
      </c>
      <c r="C1353" s="34" t="s">
        <v>419</v>
      </c>
      <c r="D1353" s="26"/>
      <c r="E1353" s="21"/>
      <c r="F1353" s="34" t="s">
        <v>112</v>
      </c>
      <c r="G1353" s="9" t="s">
        <v>47</v>
      </c>
      <c r="H1353" s="9">
        <v>2023</v>
      </c>
      <c r="I1353" s="11" t="s">
        <v>5</v>
      </c>
      <c r="J1353" s="11" t="s">
        <v>244</v>
      </c>
      <c r="K1353" s="16" t="s">
        <v>6</v>
      </c>
      <c r="L1353" s="16" t="s">
        <v>7</v>
      </c>
      <c r="M1353" s="10">
        <v>24</v>
      </c>
      <c r="N1353" s="19">
        <v>40</v>
      </c>
      <c r="O1353" s="23">
        <v>240</v>
      </c>
      <c r="P1353" s="17">
        <f t="shared" si="48"/>
        <v>48</v>
      </c>
      <c r="Q1353" s="18">
        <f t="shared" si="49"/>
        <v>288</v>
      </c>
    </row>
    <row r="1354" spans="2:17" s="1" customFormat="1" ht="15.75" customHeight="1">
      <c r="B1354" s="14" t="s">
        <v>556</v>
      </c>
      <c r="C1354" s="34" t="s">
        <v>425</v>
      </c>
      <c r="D1354" s="26"/>
      <c r="E1354" s="21"/>
      <c r="F1354" s="34" t="s">
        <v>112</v>
      </c>
      <c r="G1354" s="9" t="s">
        <v>47</v>
      </c>
      <c r="H1354" s="11">
        <v>2021</v>
      </c>
      <c r="I1354" s="11" t="s">
        <v>5</v>
      </c>
      <c r="J1354" s="12" t="s">
        <v>100</v>
      </c>
      <c r="K1354" s="16" t="s">
        <v>6</v>
      </c>
      <c r="L1354" s="16" t="s">
        <v>7</v>
      </c>
      <c r="M1354" s="10">
        <v>0</v>
      </c>
      <c r="N1354" s="19">
        <v>40</v>
      </c>
      <c r="O1354" s="23"/>
      <c r="P1354" s="17">
        <f t="shared" si="48"/>
        <v>48</v>
      </c>
      <c r="Q1354" s="18">
        <f t="shared" si="49"/>
        <v>0</v>
      </c>
    </row>
    <row r="1355" spans="2:17" s="1" customFormat="1" ht="15.75" customHeight="1">
      <c r="B1355" s="14" t="s">
        <v>556</v>
      </c>
      <c r="C1355" s="34" t="s">
        <v>426</v>
      </c>
      <c r="D1355" s="26"/>
      <c r="E1355" s="21"/>
      <c r="F1355" s="34" t="s">
        <v>90</v>
      </c>
      <c r="G1355" s="9" t="s">
        <v>47</v>
      </c>
      <c r="H1355" s="11">
        <v>2019</v>
      </c>
      <c r="I1355" s="11" t="s">
        <v>5</v>
      </c>
      <c r="J1355" s="12" t="s">
        <v>100</v>
      </c>
      <c r="K1355" s="16" t="s">
        <v>6</v>
      </c>
      <c r="L1355" s="16" t="s">
        <v>7</v>
      </c>
      <c r="M1355" s="10">
        <v>0</v>
      </c>
      <c r="N1355" s="19">
        <v>40</v>
      </c>
      <c r="O1355" s="23"/>
      <c r="P1355" s="17">
        <f t="shared" si="48"/>
        <v>48</v>
      </c>
      <c r="Q1355" s="18">
        <f t="shared" si="49"/>
        <v>0</v>
      </c>
    </row>
    <row r="1356" spans="2:17" s="1" customFormat="1" ht="15.75" customHeight="1">
      <c r="B1356" s="14" t="s">
        <v>556</v>
      </c>
      <c r="C1356" s="34" t="s">
        <v>420</v>
      </c>
      <c r="D1356" s="26"/>
      <c r="E1356" s="21"/>
      <c r="F1356" s="34" t="s">
        <v>90</v>
      </c>
      <c r="G1356" s="9" t="s">
        <v>47</v>
      </c>
      <c r="H1356" s="11">
        <v>2019</v>
      </c>
      <c r="I1356" s="11" t="s">
        <v>5</v>
      </c>
      <c r="J1356" s="12" t="s">
        <v>100</v>
      </c>
      <c r="K1356" s="16" t="s">
        <v>6</v>
      </c>
      <c r="L1356" s="16" t="s">
        <v>7</v>
      </c>
      <c r="M1356" s="10">
        <v>0</v>
      </c>
      <c r="N1356" s="19">
        <v>40</v>
      </c>
      <c r="O1356" s="23"/>
      <c r="P1356" s="17">
        <f t="shared" si="48"/>
        <v>48</v>
      </c>
      <c r="Q1356" s="18">
        <f t="shared" si="49"/>
        <v>0</v>
      </c>
    </row>
    <row r="1357" spans="2:17" s="1" customFormat="1" ht="15.75" customHeight="1">
      <c r="B1357" s="14" t="s">
        <v>556</v>
      </c>
      <c r="C1357" s="34" t="s">
        <v>420</v>
      </c>
      <c r="D1357" s="26"/>
      <c r="E1357" s="21"/>
      <c r="F1357" s="34" t="s">
        <v>90</v>
      </c>
      <c r="G1357" s="9" t="s">
        <v>47</v>
      </c>
      <c r="H1357" s="11">
        <v>2020</v>
      </c>
      <c r="I1357" s="11" t="s">
        <v>5</v>
      </c>
      <c r="J1357" s="12" t="s">
        <v>100</v>
      </c>
      <c r="K1357" s="16" t="s">
        <v>6</v>
      </c>
      <c r="L1357" s="16" t="s">
        <v>7</v>
      </c>
      <c r="M1357" s="10">
        <v>0</v>
      </c>
      <c r="N1357" s="19">
        <v>40</v>
      </c>
      <c r="O1357" s="23"/>
      <c r="P1357" s="17">
        <f t="shared" si="48"/>
        <v>48</v>
      </c>
      <c r="Q1357" s="18">
        <f t="shared" si="49"/>
        <v>0</v>
      </c>
    </row>
    <row r="1358" spans="2:17" s="1" customFormat="1" ht="15.75" customHeight="1">
      <c r="B1358" s="14" t="s">
        <v>556</v>
      </c>
      <c r="C1358" s="34" t="s">
        <v>420</v>
      </c>
      <c r="D1358" s="26"/>
      <c r="E1358" s="21"/>
      <c r="F1358" s="34" t="s">
        <v>90</v>
      </c>
      <c r="G1358" s="9" t="s">
        <v>47</v>
      </c>
      <c r="H1358" s="11">
        <v>2021</v>
      </c>
      <c r="I1358" s="11" t="s">
        <v>5</v>
      </c>
      <c r="J1358" s="12" t="s">
        <v>100</v>
      </c>
      <c r="K1358" s="16" t="s">
        <v>6</v>
      </c>
      <c r="L1358" s="16" t="s">
        <v>7</v>
      </c>
      <c r="M1358" s="10">
        <v>0</v>
      </c>
      <c r="N1358" s="19">
        <v>40</v>
      </c>
      <c r="O1358" s="23"/>
      <c r="P1358" s="17">
        <f t="shared" si="48"/>
        <v>48</v>
      </c>
      <c r="Q1358" s="18">
        <f t="shared" si="49"/>
        <v>0</v>
      </c>
    </row>
    <row r="1359" spans="2:17" s="1" customFormat="1" ht="15.75" customHeight="1">
      <c r="B1359" s="14" t="s">
        <v>556</v>
      </c>
      <c r="C1359" s="34" t="s">
        <v>420</v>
      </c>
      <c r="D1359" s="26"/>
      <c r="E1359" s="21"/>
      <c r="F1359" s="34" t="s">
        <v>90</v>
      </c>
      <c r="G1359" s="9" t="s">
        <v>47</v>
      </c>
      <c r="H1359" s="9">
        <v>2022</v>
      </c>
      <c r="I1359" s="11" t="s">
        <v>5</v>
      </c>
      <c r="J1359" s="11" t="s">
        <v>244</v>
      </c>
      <c r="K1359" s="16" t="s">
        <v>6</v>
      </c>
      <c r="L1359" s="16" t="s">
        <v>7</v>
      </c>
      <c r="M1359" s="10">
        <v>9</v>
      </c>
      <c r="N1359" s="19">
        <v>45</v>
      </c>
      <c r="O1359" s="23">
        <v>270</v>
      </c>
      <c r="P1359" s="17">
        <f t="shared" si="48"/>
        <v>54</v>
      </c>
      <c r="Q1359" s="18">
        <f t="shared" si="49"/>
        <v>324</v>
      </c>
    </row>
    <row r="1360" spans="2:17" s="1" customFormat="1" ht="15.75" customHeight="1">
      <c r="B1360" s="14" t="s">
        <v>556</v>
      </c>
      <c r="C1360" s="34" t="s">
        <v>427</v>
      </c>
      <c r="D1360" s="26"/>
      <c r="E1360" s="21"/>
      <c r="F1360" s="34" t="s">
        <v>90</v>
      </c>
      <c r="G1360" s="9" t="s">
        <v>47</v>
      </c>
      <c r="H1360" s="11">
        <v>2019</v>
      </c>
      <c r="I1360" s="11" t="s">
        <v>5</v>
      </c>
      <c r="J1360" s="12" t="s">
        <v>100</v>
      </c>
      <c r="K1360" s="16" t="s">
        <v>6</v>
      </c>
      <c r="L1360" s="16" t="s">
        <v>7</v>
      </c>
      <c r="M1360" s="10">
        <v>0</v>
      </c>
      <c r="N1360" s="19">
        <v>50</v>
      </c>
      <c r="O1360" s="23"/>
      <c r="P1360" s="17">
        <f t="shared" si="48"/>
        <v>60</v>
      </c>
      <c r="Q1360" s="18">
        <f t="shared" si="49"/>
        <v>0</v>
      </c>
    </row>
    <row r="1361" spans="2:17" s="1" customFormat="1" ht="15.75" customHeight="1">
      <c r="B1361" s="14" t="s">
        <v>556</v>
      </c>
      <c r="C1361" s="34" t="s">
        <v>427</v>
      </c>
      <c r="D1361" s="26"/>
      <c r="E1361" s="21"/>
      <c r="F1361" s="34" t="s">
        <v>90</v>
      </c>
      <c r="G1361" s="9" t="s">
        <v>47</v>
      </c>
      <c r="H1361" s="11">
        <v>2020</v>
      </c>
      <c r="I1361" s="11" t="s">
        <v>5</v>
      </c>
      <c r="J1361" s="12" t="s">
        <v>100</v>
      </c>
      <c r="K1361" s="16" t="s">
        <v>6</v>
      </c>
      <c r="L1361" s="16" t="s">
        <v>7</v>
      </c>
      <c r="M1361" s="10">
        <v>0</v>
      </c>
      <c r="N1361" s="19">
        <v>50</v>
      </c>
      <c r="O1361" s="23"/>
      <c r="P1361" s="17">
        <f t="shared" si="48"/>
        <v>60</v>
      </c>
      <c r="Q1361" s="18">
        <f t="shared" si="49"/>
        <v>0</v>
      </c>
    </row>
    <row r="1362" spans="2:17" s="1" customFormat="1" ht="15.75" customHeight="1">
      <c r="B1362" s="14" t="s">
        <v>556</v>
      </c>
      <c r="C1362" s="34" t="s">
        <v>421</v>
      </c>
      <c r="D1362" s="26"/>
      <c r="E1362" s="21"/>
      <c r="F1362" s="34" t="s">
        <v>112</v>
      </c>
      <c r="G1362" s="9" t="s">
        <v>47</v>
      </c>
      <c r="H1362" s="11">
        <v>2020</v>
      </c>
      <c r="I1362" s="11" t="s">
        <v>5</v>
      </c>
      <c r="J1362" s="12" t="s">
        <v>100</v>
      </c>
      <c r="K1362" s="16" t="s">
        <v>6</v>
      </c>
      <c r="L1362" s="16" t="s">
        <v>7</v>
      </c>
      <c r="M1362" s="10">
        <v>0</v>
      </c>
      <c r="N1362" s="19">
        <v>40</v>
      </c>
      <c r="O1362" s="23"/>
      <c r="P1362" s="17">
        <f t="shared" si="48"/>
        <v>48</v>
      </c>
      <c r="Q1362" s="18">
        <f t="shared" si="49"/>
        <v>0</v>
      </c>
    </row>
    <row r="1363" spans="2:17" s="1" customFormat="1" ht="15.75" customHeight="1">
      <c r="B1363" s="14" t="s">
        <v>556</v>
      </c>
      <c r="C1363" s="34" t="s">
        <v>421</v>
      </c>
      <c r="D1363" s="26"/>
      <c r="E1363" s="21"/>
      <c r="F1363" s="34" t="s">
        <v>112</v>
      </c>
      <c r="G1363" s="9" t="s">
        <v>47</v>
      </c>
      <c r="H1363" s="11">
        <v>2021</v>
      </c>
      <c r="I1363" s="11" t="s">
        <v>5</v>
      </c>
      <c r="J1363" s="12" t="s">
        <v>100</v>
      </c>
      <c r="K1363" s="16" t="s">
        <v>6</v>
      </c>
      <c r="L1363" s="16" t="s">
        <v>7</v>
      </c>
      <c r="M1363" s="10">
        <v>0</v>
      </c>
      <c r="N1363" s="19">
        <v>40</v>
      </c>
      <c r="O1363" s="23"/>
      <c r="P1363" s="17">
        <f t="shared" si="48"/>
        <v>48</v>
      </c>
      <c r="Q1363" s="18">
        <f t="shared" si="49"/>
        <v>0</v>
      </c>
    </row>
    <row r="1364" spans="2:17" s="1" customFormat="1" ht="15.75" customHeight="1">
      <c r="B1364" s="14" t="s">
        <v>556</v>
      </c>
      <c r="C1364" s="34" t="s">
        <v>421</v>
      </c>
      <c r="D1364" s="26"/>
      <c r="E1364" s="21"/>
      <c r="F1364" s="34" t="s">
        <v>112</v>
      </c>
      <c r="G1364" s="9" t="s">
        <v>47</v>
      </c>
      <c r="H1364" s="9">
        <v>2023</v>
      </c>
      <c r="I1364" s="11" t="s">
        <v>5</v>
      </c>
      <c r="J1364" s="11" t="s">
        <v>244</v>
      </c>
      <c r="K1364" s="16" t="s">
        <v>6</v>
      </c>
      <c r="L1364" s="16" t="s">
        <v>7</v>
      </c>
      <c r="M1364" s="10">
        <v>8</v>
      </c>
      <c r="N1364" s="19">
        <v>40</v>
      </c>
      <c r="O1364" s="23">
        <v>240</v>
      </c>
      <c r="P1364" s="17">
        <f t="shared" si="48"/>
        <v>48</v>
      </c>
      <c r="Q1364" s="18">
        <f t="shared" si="49"/>
        <v>288</v>
      </c>
    </row>
    <row r="1365" spans="2:17" s="1" customFormat="1" ht="15.75" customHeight="1">
      <c r="B1365" s="14" t="s">
        <v>556</v>
      </c>
      <c r="C1365" s="34" t="s">
        <v>422</v>
      </c>
      <c r="D1365" s="26"/>
      <c r="E1365" s="21"/>
      <c r="F1365" s="34" t="s">
        <v>90</v>
      </c>
      <c r="G1365" s="9" t="s">
        <v>47</v>
      </c>
      <c r="H1365" s="9">
        <v>2023</v>
      </c>
      <c r="I1365" s="11" t="s">
        <v>5</v>
      </c>
      <c r="J1365" s="11" t="s">
        <v>244</v>
      </c>
      <c r="K1365" s="16" t="s">
        <v>6</v>
      </c>
      <c r="L1365" s="16" t="s">
        <v>7</v>
      </c>
      <c r="M1365" s="10">
        <v>2</v>
      </c>
      <c r="N1365" s="19">
        <v>50</v>
      </c>
      <c r="O1365" s="23">
        <v>300</v>
      </c>
      <c r="P1365" s="17">
        <f t="shared" si="48"/>
        <v>60</v>
      </c>
      <c r="Q1365" s="18">
        <f t="shared" si="49"/>
        <v>360</v>
      </c>
    </row>
    <row r="1366" spans="2:17" s="1" customFormat="1" ht="15.75" customHeight="1">
      <c r="B1366" s="14" t="s">
        <v>556</v>
      </c>
      <c r="C1366" s="34" t="s">
        <v>428</v>
      </c>
      <c r="D1366" s="26"/>
      <c r="E1366" s="21"/>
      <c r="F1366" s="34" t="s">
        <v>91</v>
      </c>
      <c r="G1366" s="9" t="s">
        <v>47</v>
      </c>
      <c r="H1366" s="11">
        <v>2021</v>
      </c>
      <c r="I1366" s="11" t="s">
        <v>5</v>
      </c>
      <c r="J1366" s="12" t="s">
        <v>100</v>
      </c>
      <c r="K1366" s="16" t="s">
        <v>6</v>
      </c>
      <c r="L1366" s="16" t="s">
        <v>7</v>
      </c>
      <c r="M1366" s="10">
        <v>0</v>
      </c>
      <c r="N1366" s="19">
        <v>50</v>
      </c>
      <c r="O1366" s="23"/>
      <c r="P1366" s="17">
        <f t="shared" si="48"/>
        <v>60</v>
      </c>
      <c r="Q1366" s="18">
        <f t="shared" si="49"/>
        <v>0</v>
      </c>
    </row>
    <row r="1367" spans="2:17" s="1" customFormat="1" ht="15.75" customHeight="1">
      <c r="B1367" s="14" t="s">
        <v>556</v>
      </c>
      <c r="C1367" s="34" t="s">
        <v>423</v>
      </c>
      <c r="D1367" s="26"/>
      <c r="E1367" s="21"/>
      <c r="F1367" s="34" t="s">
        <v>112</v>
      </c>
      <c r="G1367" s="9" t="s">
        <v>47</v>
      </c>
      <c r="H1367" s="11">
        <v>2020</v>
      </c>
      <c r="I1367" s="11" t="s">
        <v>5</v>
      </c>
      <c r="J1367" s="12" t="s">
        <v>100</v>
      </c>
      <c r="K1367" s="16" t="s">
        <v>6</v>
      </c>
      <c r="L1367" s="16" t="s">
        <v>7</v>
      </c>
      <c r="M1367" s="10">
        <v>0</v>
      </c>
      <c r="N1367" s="19">
        <v>40</v>
      </c>
      <c r="O1367" s="23"/>
      <c r="P1367" s="17">
        <f t="shared" si="48"/>
        <v>48</v>
      </c>
      <c r="Q1367" s="18">
        <f t="shared" si="49"/>
        <v>0</v>
      </c>
    </row>
    <row r="1368" spans="2:17" s="1" customFormat="1" ht="15.75" customHeight="1">
      <c r="B1368" s="14" t="s">
        <v>556</v>
      </c>
      <c r="C1368" s="34" t="s">
        <v>423</v>
      </c>
      <c r="D1368" s="26"/>
      <c r="E1368" s="21"/>
      <c r="F1368" s="34" t="s">
        <v>112</v>
      </c>
      <c r="G1368" s="9" t="s">
        <v>47</v>
      </c>
      <c r="H1368" s="11">
        <v>2021</v>
      </c>
      <c r="I1368" s="11" t="s">
        <v>5</v>
      </c>
      <c r="J1368" s="12" t="s">
        <v>100</v>
      </c>
      <c r="K1368" s="16" t="s">
        <v>6</v>
      </c>
      <c r="L1368" s="16" t="s">
        <v>7</v>
      </c>
      <c r="M1368" s="10">
        <v>0</v>
      </c>
      <c r="N1368" s="19">
        <v>40</v>
      </c>
      <c r="O1368" s="23"/>
      <c r="P1368" s="17">
        <f t="shared" si="48"/>
        <v>48</v>
      </c>
      <c r="Q1368" s="18">
        <f t="shared" si="49"/>
        <v>0</v>
      </c>
    </row>
    <row r="1369" spans="2:17" s="1" customFormat="1" ht="15.75" customHeight="1">
      <c r="B1369" s="14" t="s">
        <v>556</v>
      </c>
      <c r="C1369" s="34" t="s">
        <v>423</v>
      </c>
      <c r="D1369" s="26"/>
      <c r="E1369" s="21"/>
      <c r="F1369" s="34" t="s">
        <v>112</v>
      </c>
      <c r="G1369" s="9" t="s">
        <v>47</v>
      </c>
      <c r="H1369" s="9">
        <v>2021</v>
      </c>
      <c r="I1369" s="11" t="s">
        <v>12</v>
      </c>
      <c r="J1369" s="11" t="s">
        <v>100</v>
      </c>
      <c r="K1369" s="16" t="s">
        <v>6</v>
      </c>
      <c r="L1369" s="16" t="s">
        <v>7</v>
      </c>
      <c r="M1369" s="10">
        <v>9</v>
      </c>
      <c r="N1369" s="19">
        <v>120</v>
      </c>
      <c r="O1369" s="23"/>
      <c r="P1369" s="17">
        <f t="shared" si="48"/>
        <v>144</v>
      </c>
      <c r="Q1369" s="18">
        <f t="shared" si="49"/>
        <v>0</v>
      </c>
    </row>
    <row r="1370" spans="2:17" s="1" customFormat="1" ht="15.75" customHeight="1">
      <c r="B1370" s="14" t="s">
        <v>556</v>
      </c>
      <c r="C1370" s="34" t="s">
        <v>423</v>
      </c>
      <c r="D1370" s="26"/>
      <c r="E1370" s="21"/>
      <c r="F1370" s="34" t="s">
        <v>112</v>
      </c>
      <c r="G1370" s="9" t="s">
        <v>47</v>
      </c>
      <c r="H1370" s="11">
        <v>2021</v>
      </c>
      <c r="I1370" s="11" t="s">
        <v>5</v>
      </c>
      <c r="J1370" s="12" t="s">
        <v>100</v>
      </c>
      <c r="K1370" s="16" t="s">
        <v>6</v>
      </c>
      <c r="L1370" s="16" t="s">
        <v>7</v>
      </c>
      <c r="M1370" s="10">
        <v>0</v>
      </c>
      <c r="N1370" s="19">
        <v>40</v>
      </c>
      <c r="O1370" s="23"/>
      <c r="P1370" s="17">
        <f t="shared" si="48"/>
        <v>48</v>
      </c>
      <c r="Q1370" s="18">
        <f t="shared" si="49"/>
        <v>0</v>
      </c>
    </row>
    <row r="1371" spans="2:17" s="1" customFormat="1" ht="15.75" customHeight="1">
      <c r="B1371" s="14" t="s">
        <v>556</v>
      </c>
      <c r="C1371" s="34" t="s">
        <v>423</v>
      </c>
      <c r="D1371" s="26"/>
      <c r="E1371" s="21"/>
      <c r="F1371" s="34" t="s">
        <v>112</v>
      </c>
      <c r="G1371" s="9" t="s">
        <v>47</v>
      </c>
      <c r="H1371" s="11">
        <v>2021</v>
      </c>
      <c r="I1371" s="13" t="s">
        <v>12</v>
      </c>
      <c r="J1371" s="12" t="s">
        <v>100</v>
      </c>
      <c r="K1371" s="16" t="s">
        <v>6</v>
      </c>
      <c r="L1371" s="16" t="s">
        <v>7</v>
      </c>
      <c r="M1371" s="10">
        <v>0</v>
      </c>
      <c r="N1371" s="19">
        <v>100</v>
      </c>
      <c r="O1371" s="23"/>
      <c r="P1371" s="17">
        <f t="shared" si="48"/>
        <v>120</v>
      </c>
      <c r="Q1371" s="18">
        <f t="shared" si="49"/>
        <v>0</v>
      </c>
    </row>
    <row r="1372" spans="2:17" s="1" customFormat="1" ht="15.75" customHeight="1">
      <c r="B1372" s="14" t="s">
        <v>556</v>
      </c>
      <c r="C1372" s="34" t="s">
        <v>423</v>
      </c>
      <c r="D1372" s="26"/>
      <c r="E1372" s="21"/>
      <c r="F1372" s="34" t="s">
        <v>112</v>
      </c>
      <c r="G1372" s="9" t="s">
        <v>47</v>
      </c>
      <c r="H1372" s="11">
        <v>2021</v>
      </c>
      <c r="I1372" s="11" t="s">
        <v>5</v>
      </c>
      <c r="J1372" s="12" t="s">
        <v>100</v>
      </c>
      <c r="K1372" s="16" t="s">
        <v>6</v>
      </c>
      <c r="L1372" s="16" t="s">
        <v>7</v>
      </c>
      <c r="M1372" s="10">
        <v>0</v>
      </c>
      <c r="N1372" s="19">
        <v>40</v>
      </c>
      <c r="O1372" s="23"/>
      <c r="P1372" s="17">
        <f t="shared" si="48"/>
        <v>48</v>
      </c>
      <c r="Q1372" s="18">
        <f t="shared" si="49"/>
        <v>0</v>
      </c>
    </row>
    <row r="1373" spans="2:17" s="1" customFormat="1" ht="15.75" customHeight="1">
      <c r="B1373" s="14" t="s">
        <v>556</v>
      </c>
      <c r="C1373" s="34" t="s">
        <v>423</v>
      </c>
      <c r="D1373" s="26"/>
      <c r="E1373" s="21"/>
      <c r="F1373" s="34" t="s">
        <v>112</v>
      </c>
      <c r="G1373" s="9" t="s">
        <v>47</v>
      </c>
      <c r="H1373" s="9">
        <v>2022</v>
      </c>
      <c r="I1373" s="11" t="s">
        <v>5</v>
      </c>
      <c r="J1373" s="11" t="s">
        <v>244</v>
      </c>
      <c r="K1373" s="16" t="s">
        <v>6</v>
      </c>
      <c r="L1373" s="16" t="s">
        <v>7</v>
      </c>
      <c r="M1373" s="10">
        <v>0</v>
      </c>
      <c r="N1373" s="19">
        <v>55</v>
      </c>
      <c r="O1373" s="23">
        <v>330</v>
      </c>
      <c r="P1373" s="17">
        <f t="shared" si="48"/>
        <v>66</v>
      </c>
      <c r="Q1373" s="18">
        <f t="shared" si="49"/>
        <v>396</v>
      </c>
    </row>
    <row r="1374" spans="2:17" s="1" customFormat="1" ht="15.75" customHeight="1">
      <c r="B1374" s="14" t="s">
        <v>556</v>
      </c>
      <c r="C1374" s="34" t="s">
        <v>429</v>
      </c>
      <c r="D1374" s="26"/>
      <c r="E1374" s="21"/>
      <c r="F1374" s="34" t="s">
        <v>90</v>
      </c>
      <c r="G1374" s="9" t="s">
        <v>47</v>
      </c>
      <c r="H1374" s="11">
        <v>2020</v>
      </c>
      <c r="I1374" s="11" t="s">
        <v>5</v>
      </c>
      <c r="J1374" s="12" t="s">
        <v>100</v>
      </c>
      <c r="K1374" s="16" t="s">
        <v>6</v>
      </c>
      <c r="L1374" s="16" t="s">
        <v>7</v>
      </c>
      <c r="M1374" s="10">
        <v>0</v>
      </c>
      <c r="N1374" s="19">
        <v>40</v>
      </c>
      <c r="O1374" s="23"/>
      <c r="P1374" s="17">
        <f t="shared" si="48"/>
        <v>48</v>
      </c>
      <c r="Q1374" s="18">
        <f t="shared" si="49"/>
        <v>0</v>
      </c>
    </row>
    <row r="1375" spans="2:17" s="1" customFormat="1" ht="15.75" customHeight="1">
      <c r="B1375" s="14" t="s">
        <v>556</v>
      </c>
      <c r="C1375" s="34" t="s">
        <v>429</v>
      </c>
      <c r="D1375" s="26"/>
      <c r="E1375" s="21"/>
      <c r="F1375" s="34" t="s">
        <v>90</v>
      </c>
      <c r="G1375" s="9" t="s">
        <v>47</v>
      </c>
      <c r="H1375" s="11">
        <v>2021</v>
      </c>
      <c r="I1375" s="11" t="s">
        <v>5</v>
      </c>
      <c r="J1375" s="12" t="s">
        <v>100</v>
      </c>
      <c r="K1375" s="16" t="s">
        <v>6</v>
      </c>
      <c r="L1375" s="16" t="s">
        <v>7</v>
      </c>
      <c r="M1375" s="10">
        <v>0</v>
      </c>
      <c r="N1375" s="19">
        <v>40</v>
      </c>
      <c r="O1375" s="23"/>
      <c r="P1375" s="17">
        <f t="shared" si="48"/>
        <v>48</v>
      </c>
      <c r="Q1375" s="18">
        <f t="shared" si="49"/>
        <v>0</v>
      </c>
    </row>
    <row r="1376" spans="2:17" s="1" customFormat="1" ht="15.75" customHeight="1">
      <c r="B1376" s="14" t="s">
        <v>556</v>
      </c>
      <c r="C1376" s="34" t="s">
        <v>429</v>
      </c>
      <c r="D1376" s="26" t="s">
        <v>251</v>
      </c>
      <c r="E1376" s="21"/>
      <c r="F1376" s="34" t="s">
        <v>90</v>
      </c>
      <c r="G1376" s="9" t="s">
        <v>47</v>
      </c>
      <c r="H1376" s="11">
        <v>2023</v>
      </c>
      <c r="I1376" s="11" t="s">
        <v>5</v>
      </c>
      <c r="J1376" s="12" t="s">
        <v>100</v>
      </c>
      <c r="K1376" s="16" t="s">
        <v>6</v>
      </c>
      <c r="L1376" s="16" t="s">
        <v>7</v>
      </c>
      <c r="M1376" s="10">
        <v>2</v>
      </c>
      <c r="N1376" s="19">
        <v>40</v>
      </c>
      <c r="O1376" s="23"/>
      <c r="P1376" s="17">
        <f t="shared" si="48"/>
        <v>48</v>
      </c>
      <c r="Q1376" s="18">
        <f t="shared" si="49"/>
        <v>0</v>
      </c>
    </row>
    <row r="1377" spans="2:17" s="1" customFormat="1" ht="15.75" customHeight="1">
      <c r="B1377" s="14" t="s">
        <v>556</v>
      </c>
      <c r="C1377" s="34" t="s">
        <v>430</v>
      </c>
      <c r="D1377" s="26"/>
      <c r="E1377" s="21"/>
      <c r="F1377" s="34" t="s">
        <v>90</v>
      </c>
      <c r="G1377" s="9" t="s">
        <v>47</v>
      </c>
      <c r="H1377" s="11">
        <v>2020</v>
      </c>
      <c r="I1377" s="11" t="s">
        <v>5</v>
      </c>
      <c r="J1377" s="12" t="s">
        <v>100</v>
      </c>
      <c r="K1377" s="16" t="s">
        <v>6</v>
      </c>
      <c r="L1377" s="16" t="s">
        <v>7</v>
      </c>
      <c r="M1377" s="10">
        <v>0</v>
      </c>
      <c r="N1377" s="19">
        <v>40</v>
      </c>
      <c r="O1377" s="23"/>
      <c r="P1377" s="17">
        <f t="shared" si="48"/>
        <v>48</v>
      </c>
      <c r="Q1377" s="18">
        <f t="shared" si="49"/>
        <v>0</v>
      </c>
    </row>
    <row r="1378" spans="2:17" s="1" customFormat="1" ht="15.75" customHeight="1">
      <c r="B1378" s="14" t="s">
        <v>556</v>
      </c>
      <c r="C1378" s="34" t="s">
        <v>430</v>
      </c>
      <c r="D1378" s="26"/>
      <c r="E1378" s="21"/>
      <c r="F1378" s="34" t="s">
        <v>90</v>
      </c>
      <c r="G1378" s="9" t="s">
        <v>47</v>
      </c>
      <c r="H1378" s="11">
        <v>2021</v>
      </c>
      <c r="I1378" s="11" t="s">
        <v>5</v>
      </c>
      <c r="J1378" s="12" t="s">
        <v>100</v>
      </c>
      <c r="K1378" s="16" t="s">
        <v>6</v>
      </c>
      <c r="L1378" s="16" t="s">
        <v>7</v>
      </c>
      <c r="M1378" s="10">
        <v>0</v>
      </c>
      <c r="N1378" s="19">
        <v>40</v>
      </c>
      <c r="O1378" s="23"/>
      <c r="P1378" s="17">
        <f t="shared" si="48"/>
        <v>48</v>
      </c>
      <c r="Q1378" s="18">
        <f t="shared" si="49"/>
        <v>0</v>
      </c>
    </row>
    <row r="1379" spans="2:17" s="1" customFormat="1" ht="15.75" customHeight="1">
      <c r="B1379" s="14" t="s">
        <v>556</v>
      </c>
      <c r="C1379" s="34" t="s">
        <v>431</v>
      </c>
      <c r="D1379" s="26"/>
      <c r="E1379" s="21"/>
      <c r="F1379" s="34" t="s">
        <v>90</v>
      </c>
      <c r="G1379" s="9" t="s">
        <v>47</v>
      </c>
      <c r="H1379" s="11">
        <v>2020</v>
      </c>
      <c r="I1379" s="11" t="s">
        <v>5</v>
      </c>
      <c r="J1379" s="12" t="s">
        <v>100</v>
      </c>
      <c r="K1379" s="16" t="s">
        <v>6</v>
      </c>
      <c r="L1379" s="16" t="s">
        <v>7</v>
      </c>
      <c r="M1379" s="10">
        <v>0</v>
      </c>
      <c r="N1379" s="19">
        <v>40</v>
      </c>
      <c r="O1379" s="23"/>
      <c r="P1379" s="17">
        <f t="shared" si="48"/>
        <v>48</v>
      </c>
      <c r="Q1379" s="18">
        <f t="shared" si="49"/>
        <v>0</v>
      </c>
    </row>
    <row r="1380" spans="2:17" s="1" customFormat="1" ht="15.75" customHeight="1">
      <c r="B1380" s="14" t="s">
        <v>556</v>
      </c>
      <c r="C1380" s="34" t="s">
        <v>431</v>
      </c>
      <c r="D1380" s="26"/>
      <c r="E1380" s="21"/>
      <c r="F1380" s="34" t="s">
        <v>90</v>
      </c>
      <c r="G1380" s="9" t="s">
        <v>47</v>
      </c>
      <c r="H1380" s="11">
        <v>2021</v>
      </c>
      <c r="I1380" s="11" t="s">
        <v>5</v>
      </c>
      <c r="J1380" s="12" t="s">
        <v>100</v>
      </c>
      <c r="K1380" s="16" t="s">
        <v>6</v>
      </c>
      <c r="L1380" s="16" t="s">
        <v>7</v>
      </c>
      <c r="M1380" s="10">
        <v>0</v>
      </c>
      <c r="N1380" s="19">
        <v>40</v>
      </c>
      <c r="O1380" s="23"/>
      <c r="P1380" s="17">
        <f t="shared" si="48"/>
        <v>48</v>
      </c>
      <c r="Q1380" s="18">
        <f t="shared" si="49"/>
        <v>0</v>
      </c>
    </row>
    <row r="1381" spans="2:17" s="1" customFormat="1" ht="15.75" customHeight="1">
      <c r="B1381" s="14" t="s">
        <v>556</v>
      </c>
      <c r="C1381" s="34" t="s">
        <v>424</v>
      </c>
      <c r="D1381" s="26"/>
      <c r="E1381" s="21"/>
      <c r="F1381" s="34" t="s">
        <v>112</v>
      </c>
      <c r="G1381" s="9" t="s">
        <v>47</v>
      </c>
      <c r="H1381" s="11">
        <v>2018</v>
      </c>
      <c r="I1381" s="13" t="s">
        <v>12</v>
      </c>
      <c r="J1381" s="12" t="s">
        <v>100</v>
      </c>
      <c r="K1381" s="16" t="s">
        <v>6</v>
      </c>
      <c r="L1381" s="16" t="s">
        <v>7</v>
      </c>
      <c r="M1381" s="10">
        <v>0</v>
      </c>
      <c r="N1381" s="19">
        <v>120</v>
      </c>
      <c r="O1381" s="23"/>
      <c r="P1381" s="17">
        <f t="shared" si="48"/>
        <v>144</v>
      </c>
      <c r="Q1381" s="18">
        <f t="shared" si="49"/>
        <v>0</v>
      </c>
    </row>
    <row r="1382" spans="2:17" s="1" customFormat="1" ht="15.75" customHeight="1">
      <c r="B1382" s="14" t="s">
        <v>556</v>
      </c>
      <c r="C1382" s="34" t="s">
        <v>424</v>
      </c>
      <c r="D1382" s="26"/>
      <c r="E1382" s="21"/>
      <c r="F1382" s="34" t="s">
        <v>112</v>
      </c>
      <c r="G1382" s="9" t="s">
        <v>47</v>
      </c>
      <c r="H1382" s="11">
        <v>2018</v>
      </c>
      <c r="I1382" s="11" t="s">
        <v>5</v>
      </c>
      <c r="J1382" s="12" t="s">
        <v>100</v>
      </c>
      <c r="K1382" s="16" t="s">
        <v>6</v>
      </c>
      <c r="L1382" s="16" t="s">
        <v>7</v>
      </c>
      <c r="M1382" s="10">
        <v>0</v>
      </c>
      <c r="N1382" s="19">
        <v>50</v>
      </c>
      <c r="O1382" s="23"/>
      <c r="P1382" s="17">
        <f t="shared" si="48"/>
        <v>60</v>
      </c>
      <c r="Q1382" s="18">
        <f t="shared" si="49"/>
        <v>0</v>
      </c>
    </row>
    <row r="1383" spans="2:17" s="1" customFormat="1" ht="15.75" customHeight="1">
      <c r="B1383" s="14" t="s">
        <v>556</v>
      </c>
      <c r="C1383" s="34" t="s">
        <v>424</v>
      </c>
      <c r="D1383" s="26"/>
      <c r="E1383" s="21"/>
      <c r="F1383" s="34" t="s">
        <v>112</v>
      </c>
      <c r="G1383" s="9" t="s">
        <v>47</v>
      </c>
      <c r="H1383" s="9">
        <v>2018</v>
      </c>
      <c r="I1383" s="11" t="s">
        <v>12</v>
      </c>
      <c r="J1383" s="11" t="s">
        <v>100</v>
      </c>
      <c r="K1383" s="16" t="s">
        <v>6</v>
      </c>
      <c r="L1383" s="16" t="s">
        <v>7</v>
      </c>
      <c r="M1383" s="10">
        <v>9</v>
      </c>
      <c r="N1383" s="19">
        <v>180</v>
      </c>
      <c r="O1383" s="23"/>
      <c r="P1383" s="17">
        <f t="shared" si="48"/>
        <v>216</v>
      </c>
      <c r="Q1383" s="18">
        <f t="shared" si="49"/>
        <v>0</v>
      </c>
    </row>
    <row r="1384" spans="2:17" s="1" customFormat="1" ht="15.75" customHeight="1">
      <c r="B1384" s="14" t="s">
        <v>143</v>
      </c>
      <c r="C1384" s="34"/>
      <c r="D1384" s="26"/>
      <c r="E1384" s="21"/>
      <c r="F1384" s="34" t="s">
        <v>90</v>
      </c>
      <c r="G1384" s="9" t="s">
        <v>47</v>
      </c>
      <c r="H1384" s="11">
        <v>2018</v>
      </c>
      <c r="I1384" s="11" t="s">
        <v>5</v>
      </c>
      <c r="J1384" s="12" t="s">
        <v>100</v>
      </c>
      <c r="K1384" s="16" t="s">
        <v>6</v>
      </c>
      <c r="L1384" s="16" t="s">
        <v>7</v>
      </c>
      <c r="M1384" s="10">
        <v>1</v>
      </c>
      <c r="N1384" s="19">
        <v>60</v>
      </c>
      <c r="O1384" s="23"/>
      <c r="P1384" s="17">
        <f t="shared" si="48"/>
        <v>72</v>
      </c>
      <c r="Q1384" s="18">
        <f t="shared" si="49"/>
        <v>0</v>
      </c>
    </row>
    <row r="1385" spans="2:17" s="1" customFormat="1" ht="15.75" customHeight="1">
      <c r="B1385" s="14" t="s">
        <v>143</v>
      </c>
      <c r="C1385" s="34"/>
      <c r="D1385" s="26"/>
      <c r="E1385" s="21"/>
      <c r="F1385" s="34" t="s">
        <v>90</v>
      </c>
      <c r="G1385" s="9" t="s">
        <v>47</v>
      </c>
      <c r="H1385" s="11">
        <v>2019</v>
      </c>
      <c r="I1385" s="11" t="s">
        <v>5</v>
      </c>
      <c r="J1385" s="12" t="s">
        <v>100</v>
      </c>
      <c r="K1385" s="16" t="s">
        <v>6</v>
      </c>
      <c r="L1385" s="16" t="s">
        <v>7</v>
      </c>
      <c r="M1385" s="10">
        <v>1</v>
      </c>
      <c r="N1385" s="19">
        <v>60</v>
      </c>
      <c r="O1385" s="23"/>
      <c r="P1385" s="17">
        <f t="shared" si="48"/>
        <v>72</v>
      </c>
      <c r="Q1385" s="18">
        <f t="shared" si="49"/>
        <v>0</v>
      </c>
    </row>
    <row r="1386" spans="2:17" s="1" customFormat="1" ht="15.75" customHeight="1">
      <c r="B1386" s="14" t="s">
        <v>557</v>
      </c>
      <c r="C1386" s="34" t="s">
        <v>432</v>
      </c>
      <c r="D1386" s="26"/>
      <c r="E1386" s="21"/>
      <c r="F1386" s="34" t="s">
        <v>90</v>
      </c>
      <c r="G1386" s="9" t="s">
        <v>47</v>
      </c>
      <c r="H1386" s="11" t="s">
        <v>95</v>
      </c>
      <c r="I1386" s="13" t="s">
        <v>12</v>
      </c>
      <c r="J1386" s="12" t="s">
        <v>100</v>
      </c>
      <c r="K1386" s="16" t="s">
        <v>6</v>
      </c>
      <c r="L1386" s="16" t="s">
        <v>7</v>
      </c>
      <c r="M1386" s="10">
        <v>0</v>
      </c>
      <c r="N1386" s="19">
        <v>85</v>
      </c>
      <c r="O1386" s="23"/>
      <c r="P1386" s="17">
        <f t="shared" si="48"/>
        <v>102</v>
      </c>
      <c r="Q1386" s="18">
        <f t="shared" si="49"/>
        <v>0</v>
      </c>
    </row>
    <row r="1387" spans="2:17" s="1" customFormat="1" ht="15.75" customHeight="1">
      <c r="B1387" s="14" t="s">
        <v>557</v>
      </c>
      <c r="C1387" s="34" t="s">
        <v>432</v>
      </c>
      <c r="D1387" s="26"/>
      <c r="E1387" s="21"/>
      <c r="F1387" s="34" t="s">
        <v>90</v>
      </c>
      <c r="G1387" s="9" t="s">
        <v>47</v>
      </c>
      <c r="H1387" s="11" t="s">
        <v>95</v>
      </c>
      <c r="I1387" s="11" t="s">
        <v>5</v>
      </c>
      <c r="J1387" s="12" t="s">
        <v>100</v>
      </c>
      <c r="K1387" s="16" t="s">
        <v>6</v>
      </c>
      <c r="L1387" s="16" t="s">
        <v>7</v>
      </c>
      <c r="M1387" s="10">
        <v>0</v>
      </c>
      <c r="N1387" s="19">
        <v>45</v>
      </c>
      <c r="O1387" s="23"/>
      <c r="P1387" s="17">
        <f t="shared" si="48"/>
        <v>54</v>
      </c>
      <c r="Q1387" s="18">
        <f t="shared" si="49"/>
        <v>0</v>
      </c>
    </row>
    <row r="1388" spans="2:17" s="1" customFormat="1" ht="15.75" customHeight="1">
      <c r="B1388" s="14" t="s">
        <v>557</v>
      </c>
      <c r="C1388" s="34" t="s">
        <v>432</v>
      </c>
      <c r="D1388" s="26"/>
      <c r="E1388" s="21"/>
      <c r="F1388" s="34" t="s">
        <v>90</v>
      </c>
      <c r="G1388" s="9" t="s">
        <v>47</v>
      </c>
      <c r="H1388" s="11" t="s">
        <v>95</v>
      </c>
      <c r="I1388" s="13" t="s">
        <v>51</v>
      </c>
      <c r="J1388" s="12" t="s">
        <v>245</v>
      </c>
      <c r="K1388" s="16" t="s">
        <v>6</v>
      </c>
      <c r="L1388" s="16" t="s">
        <v>7</v>
      </c>
      <c r="M1388" s="10">
        <v>1</v>
      </c>
      <c r="N1388" s="19">
        <v>170</v>
      </c>
      <c r="O1388" s="23">
        <v>170</v>
      </c>
      <c r="P1388" s="17">
        <f t="shared" si="48"/>
        <v>204</v>
      </c>
      <c r="Q1388" s="18">
        <f t="shared" si="49"/>
        <v>204</v>
      </c>
    </row>
    <row r="1389" spans="2:17" s="1" customFormat="1" ht="15.75" customHeight="1">
      <c r="B1389" s="14" t="s">
        <v>558</v>
      </c>
      <c r="C1389" s="34" t="s">
        <v>433</v>
      </c>
      <c r="D1389" s="26"/>
      <c r="E1389" s="21"/>
      <c r="F1389" s="34" t="s">
        <v>90</v>
      </c>
      <c r="G1389" s="9" t="s">
        <v>47</v>
      </c>
      <c r="H1389" s="11">
        <v>2010</v>
      </c>
      <c r="I1389" s="11" t="s">
        <v>5</v>
      </c>
      <c r="J1389" s="12" t="s">
        <v>100</v>
      </c>
      <c r="K1389" s="16" t="s">
        <v>6</v>
      </c>
      <c r="L1389" s="16" t="s">
        <v>7</v>
      </c>
      <c r="M1389" s="10">
        <v>0</v>
      </c>
      <c r="N1389" s="19">
        <v>230</v>
      </c>
      <c r="O1389" s="23"/>
      <c r="P1389" s="17">
        <f t="shared" si="48"/>
        <v>276</v>
      </c>
      <c r="Q1389" s="18">
        <f t="shared" si="49"/>
        <v>0</v>
      </c>
    </row>
    <row r="1390" spans="2:17" s="1" customFormat="1" ht="15.75" customHeight="1">
      <c r="B1390" s="14" t="s">
        <v>559</v>
      </c>
      <c r="C1390" s="34" t="s">
        <v>434</v>
      </c>
      <c r="D1390" s="25"/>
      <c r="E1390" s="20"/>
      <c r="F1390" s="34" t="s">
        <v>90</v>
      </c>
      <c r="G1390" s="9" t="s">
        <v>47</v>
      </c>
      <c r="H1390" s="11">
        <v>2012</v>
      </c>
      <c r="I1390" s="11" t="s">
        <v>5</v>
      </c>
      <c r="J1390" s="12" t="s">
        <v>100</v>
      </c>
      <c r="K1390" s="16" t="s">
        <v>6</v>
      </c>
      <c r="L1390" s="16" t="s">
        <v>7</v>
      </c>
      <c r="M1390" s="10">
        <v>0</v>
      </c>
      <c r="N1390" s="19">
        <v>140</v>
      </c>
      <c r="O1390" s="23"/>
      <c r="P1390" s="17">
        <f t="shared" si="48"/>
        <v>168</v>
      </c>
      <c r="Q1390" s="18">
        <f t="shared" si="49"/>
        <v>0</v>
      </c>
    </row>
    <row r="1391" spans="2:17" s="1" customFormat="1" ht="15.75" customHeight="1">
      <c r="B1391" s="14" t="s">
        <v>560</v>
      </c>
      <c r="C1391" s="34" t="s">
        <v>263</v>
      </c>
      <c r="D1391" s="26"/>
      <c r="E1391" s="21"/>
      <c r="F1391" s="34" t="s">
        <v>90</v>
      </c>
      <c r="G1391" s="9" t="s">
        <v>47</v>
      </c>
      <c r="H1391" s="11">
        <v>2009</v>
      </c>
      <c r="I1391" s="11" t="s">
        <v>5</v>
      </c>
      <c r="J1391" s="12" t="s">
        <v>100</v>
      </c>
      <c r="K1391" s="16" t="s">
        <v>6</v>
      </c>
      <c r="L1391" s="16" t="s">
        <v>7</v>
      </c>
      <c r="M1391" s="10">
        <v>2</v>
      </c>
      <c r="N1391" s="19">
        <v>300</v>
      </c>
      <c r="O1391" s="23"/>
      <c r="P1391" s="17">
        <f t="shared" si="48"/>
        <v>360</v>
      </c>
      <c r="Q1391" s="18">
        <f t="shared" si="49"/>
        <v>0</v>
      </c>
    </row>
    <row r="1392" spans="2:17" s="1" customFormat="1" ht="15.75" customHeight="1">
      <c r="B1392" s="14" t="s">
        <v>560</v>
      </c>
      <c r="C1392" s="34" t="s">
        <v>263</v>
      </c>
      <c r="D1392" s="26"/>
      <c r="E1392" s="21"/>
      <c r="F1392" s="34" t="s">
        <v>90</v>
      </c>
      <c r="G1392" s="9" t="s">
        <v>47</v>
      </c>
      <c r="H1392" s="11">
        <v>2010</v>
      </c>
      <c r="I1392" s="11" t="s">
        <v>5</v>
      </c>
      <c r="J1392" s="12" t="s">
        <v>100</v>
      </c>
      <c r="K1392" s="16" t="s">
        <v>6</v>
      </c>
      <c r="L1392" s="16" t="s">
        <v>7</v>
      </c>
      <c r="M1392" s="10">
        <v>3</v>
      </c>
      <c r="N1392" s="19">
        <v>275</v>
      </c>
      <c r="O1392" s="23"/>
      <c r="P1392" s="17">
        <f t="shared" si="48"/>
        <v>330</v>
      </c>
      <c r="Q1392" s="18">
        <f t="shared" si="49"/>
        <v>0</v>
      </c>
    </row>
    <row r="1393" spans="2:17" s="1" customFormat="1" ht="15.75" customHeight="1">
      <c r="B1393" s="14" t="s">
        <v>560</v>
      </c>
      <c r="C1393" s="34" t="s">
        <v>263</v>
      </c>
      <c r="D1393" s="25"/>
      <c r="E1393" s="20"/>
      <c r="F1393" s="34" t="s">
        <v>90</v>
      </c>
      <c r="G1393" s="9" t="s">
        <v>47</v>
      </c>
      <c r="H1393" s="11">
        <v>2011</v>
      </c>
      <c r="I1393" s="11" t="s">
        <v>5</v>
      </c>
      <c r="J1393" s="12" t="s">
        <v>100</v>
      </c>
      <c r="K1393" s="16" t="s">
        <v>25</v>
      </c>
      <c r="L1393" s="16" t="s">
        <v>7</v>
      </c>
      <c r="M1393" s="10">
        <v>1</v>
      </c>
      <c r="N1393" s="19">
        <v>140</v>
      </c>
      <c r="O1393" s="23"/>
      <c r="P1393" s="17">
        <f t="shared" si="48"/>
        <v>168</v>
      </c>
      <c r="Q1393" s="18">
        <f t="shared" si="49"/>
        <v>0</v>
      </c>
    </row>
    <row r="1394" spans="2:17" s="1" customFormat="1" ht="15.75" customHeight="1">
      <c r="B1394" s="14" t="s">
        <v>560</v>
      </c>
      <c r="C1394" s="34" t="s">
        <v>263</v>
      </c>
      <c r="D1394" s="26"/>
      <c r="E1394" s="21"/>
      <c r="F1394" s="34" t="s">
        <v>90</v>
      </c>
      <c r="G1394" s="9" t="s">
        <v>47</v>
      </c>
      <c r="H1394" s="11">
        <v>2012</v>
      </c>
      <c r="I1394" s="11" t="s">
        <v>5</v>
      </c>
      <c r="J1394" s="12" t="s">
        <v>100</v>
      </c>
      <c r="K1394" s="16" t="s">
        <v>6</v>
      </c>
      <c r="L1394" s="16" t="s">
        <v>7</v>
      </c>
      <c r="M1394" s="10">
        <v>0</v>
      </c>
      <c r="N1394" s="19">
        <v>205</v>
      </c>
      <c r="O1394" s="23"/>
      <c r="P1394" s="17">
        <f t="shared" si="48"/>
        <v>246</v>
      </c>
      <c r="Q1394" s="18">
        <f t="shared" si="49"/>
        <v>0</v>
      </c>
    </row>
    <row r="1395" spans="2:17" s="1" customFormat="1" ht="15.75" customHeight="1">
      <c r="B1395" s="14" t="s">
        <v>560</v>
      </c>
      <c r="C1395" s="34" t="s">
        <v>263</v>
      </c>
      <c r="D1395" s="26"/>
      <c r="E1395" s="21"/>
      <c r="F1395" s="34" t="s">
        <v>90</v>
      </c>
      <c r="G1395" s="9" t="s">
        <v>47</v>
      </c>
      <c r="H1395" s="11">
        <v>2013</v>
      </c>
      <c r="I1395" s="11" t="s">
        <v>5</v>
      </c>
      <c r="J1395" s="12" t="s">
        <v>100</v>
      </c>
      <c r="K1395" s="16" t="s">
        <v>6</v>
      </c>
      <c r="L1395" s="16" t="s">
        <v>7</v>
      </c>
      <c r="M1395" s="10">
        <v>0</v>
      </c>
      <c r="N1395" s="19">
        <v>245</v>
      </c>
      <c r="O1395" s="23"/>
      <c r="P1395" s="17">
        <f t="shared" si="48"/>
        <v>294</v>
      </c>
      <c r="Q1395" s="18">
        <f t="shared" si="49"/>
        <v>0</v>
      </c>
    </row>
    <row r="1396" spans="2:17" s="1" customFormat="1" ht="15.75" customHeight="1">
      <c r="B1396" s="14" t="s">
        <v>560</v>
      </c>
      <c r="C1396" s="34" t="s">
        <v>263</v>
      </c>
      <c r="D1396" s="25"/>
      <c r="E1396" s="20"/>
      <c r="F1396" s="34" t="s">
        <v>90</v>
      </c>
      <c r="G1396" s="9" t="s">
        <v>47</v>
      </c>
      <c r="H1396" s="11">
        <v>2014</v>
      </c>
      <c r="I1396" s="11" t="s">
        <v>5</v>
      </c>
      <c r="J1396" s="12" t="s">
        <v>100</v>
      </c>
      <c r="K1396" s="16" t="s">
        <v>25</v>
      </c>
      <c r="L1396" s="16" t="s">
        <v>7</v>
      </c>
      <c r="M1396" s="10">
        <v>0</v>
      </c>
      <c r="N1396" s="19">
        <v>160</v>
      </c>
      <c r="O1396" s="23"/>
      <c r="P1396" s="17">
        <f t="shared" si="48"/>
        <v>192</v>
      </c>
      <c r="Q1396" s="18">
        <f t="shared" si="49"/>
        <v>0</v>
      </c>
    </row>
    <row r="1397" spans="2:17" s="1" customFormat="1" ht="15.75" customHeight="1">
      <c r="B1397" s="14" t="s">
        <v>560</v>
      </c>
      <c r="C1397" s="34" t="s">
        <v>263</v>
      </c>
      <c r="D1397" s="26"/>
      <c r="E1397" s="21"/>
      <c r="F1397" s="34" t="s">
        <v>90</v>
      </c>
      <c r="G1397" s="9" t="s">
        <v>47</v>
      </c>
      <c r="H1397" s="11">
        <v>2014</v>
      </c>
      <c r="I1397" s="11" t="s">
        <v>5</v>
      </c>
      <c r="J1397" s="12" t="s">
        <v>100</v>
      </c>
      <c r="K1397" s="16" t="s">
        <v>6</v>
      </c>
      <c r="L1397" s="16" t="s">
        <v>7</v>
      </c>
      <c r="M1397" s="10">
        <v>0</v>
      </c>
      <c r="N1397" s="19">
        <v>185</v>
      </c>
      <c r="O1397" s="23"/>
      <c r="P1397" s="17">
        <f t="shared" si="48"/>
        <v>222</v>
      </c>
      <c r="Q1397" s="18">
        <f t="shared" si="49"/>
        <v>0</v>
      </c>
    </row>
    <row r="1398" spans="2:17" s="1" customFormat="1" ht="15.75" customHeight="1">
      <c r="B1398" s="14" t="s">
        <v>560</v>
      </c>
      <c r="C1398" s="34" t="s">
        <v>263</v>
      </c>
      <c r="D1398" s="26"/>
      <c r="E1398" s="21"/>
      <c r="F1398" s="34" t="s">
        <v>90</v>
      </c>
      <c r="G1398" s="9" t="s">
        <v>47</v>
      </c>
      <c r="H1398" s="11">
        <v>2015</v>
      </c>
      <c r="I1398" s="11" t="s">
        <v>5</v>
      </c>
      <c r="J1398" s="12" t="s">
        <v>100</v>
      </c>
      <c r="K1398" s="16" t="s">
        <v>6</v>
      </c>
      <c r="L1398" s="16" t="s">
        <v>7</v>
      </c>
      <c r="M1398" s="10">
        <v>0</v>
      </c>
      <c r="N1398" s="19">
        <v>185</v>
      </c>
      <c r="O1398" s="23"/>
      <c r="P1398" s="17">
        <f t="shared" si="48"/>
        <v>222</v>
      </c>
      <c r="Q1398" s="18">
        <f t="shared" si="49"/>
        <v>0</v>
      </c>
    </row>
    <row r="1399" spans="2:17" s="1" customFormat="1" ht="15.75" customHeight="1">
      <c r="B1399" s="14" t="s">
        <v>560</v>
      </c>
      <c r="C1399" s="34" t="s">
        <v>263</v>
      </c>
      <c r="D1399" s="26"/>
      <c r="E1399" s="21"/>
      <c r="F1399" s="34" t="s">
        <v>90</v>
      </c>
      <c r="G1399" s="9" t="s">
        <v>47</v>
      </c>
      <c r="H1399" s="11">
        <v>2016</v>
      </c>
      <c r="I1399" s="11" t="s">
        <v>5</v>
      </c>
      <c r="J1399" s="12" t="s">
        <v>100</v>
      </c>
      <c r="K1399" s="16" t="s">
        <v>6</v>
      </c>
      <c r="L1399" s="16" t="s">
        <v>7</v>
      </c>
      <c r="M1399" s="10">
        <v>6</v>
      </c>
      <c r="N1399" s="19">
        <v>160</v>
      </c>
      <c r="O1399" s="23"/>
      <c r="P1399" s="17">
        <f t="shared" si="48"/>
        <v>192</v>
      </c>
      <c r="Q1399" s="18">
        <f t="shared" si="49"/>
        <v>0</v>
      </c>
    </row>
    <row r="1400" spans="2:17" s="1" customFormat="1" ht="15.75" customHeight="1">
      <c r="B1400" s="14" t="s">
        <v>560</v>
      </c>
      <c r="C1400" s="34" t="s">
        <v>263</v>
      </c>
      <c r="D1400" s="26"/>
      <c r="E1400" s="21"/>
      <c r="F1400" s="34" t="s">
        <v>90</v>
      </c>
      <c r="G1400" s="9" t="s">
        <v>47</v>
      </c>
      <c r="H1400" s="11">
        <v>2017</v>
      </c>
      <c r="I1400" s="11" t="s">
        <v>5</v>
      </c>
      <c r="J1400" s="12" t="s">
        <v>100</v>
      </c>
      <c r="K1400" s="16" t="s">
        <v>6</v>
      </c>
      <c r="L1400" s="16" t="s">
        <v>7</v>
      </c>
      <c r="M1400" s="10">
        <v>20</v>
      </c>
      <c r="N1400" s="19">
        <v>160</v>
      </c>
      <c r="O1400" s="23"/>
      <c r="P1400" s="17">
        <f t="shared" si="48"/>
        <v>192</v>
      </c>
      <c r="Q1400" s="18">
        <f t="shared" si="49"/>
        <v>0</v>
      </c>
    </row>
    <row r="1401" spans="2:17" s="1" customFormat="1" ht="15.75" customHeight="1">
      <c r="B1401" s="14" t="s">
        <v>560</v>
      </c>
      <c r="C1401" s="34" t="s">
        <v>263</v>
      </c>
      <c r="D1401" s="26"/>
      <c r="E1401" s="21"/>
      <c r="F1401" s="34" t="s">
        <v>90</v>
      </c>
      <c r="G1401" s="9" t="s">
        <v>47</v>
      </c>
      <c r="H1401" s="11">
        <v>2018</v>
      </c>
      <c r="I1401" s="11" t="s">
        <v>5</v>
      </c>
      <c r="J1401" s="12" t="s">
        <v>100</v>
      </c>
      <c r="K1401" s="16" t="s">
        <v>6</v>
      </c>
      <c r="L1401" s="16" t="s">
        <v>7</v>
      </c>
      <c r="M1401" s="10">
        <v>0</v>
      </c>
      <c r="N1401" s="19">
        <v>150</v>
      </c>
      <c r="O1401" s="23"/>
      <c r="P1401" s="17">
        <f t="shared" si="48"/>
        <v>180</v>
      </c>
      <c r="Q1401" s="18">
        <f t="shared" si="49"/>
        <v>0</v>
      </c>
    </row>
    <row r="1402" spans="2:17" s="1" customFormat="1" ht="15.75" customHeight="1">
      <c r="B1402" s="14" t="s">
        <v>560</v>
      </c>
      <c r="C1402" s="34" t="s">
        <v>263</v>
      </c>
      <c r="D1402" s="26"/>
      <c r="E1402" s="21"/>
      <c r="F1402" s="34" t="s">
        <v>90</v>
      </c>
      <c r="G1402" s="9" t="s">
        <v>47</v>
      </c>
      <c r="H1402" s="11">
        <v>2019</v>
      </c>
      <c r="I1402" s="11" t="s">
        <v>5</v>
      </c>
      <c r="J1402" s="12" t="s">
        <v>100</v>
      </c>
      <c r="K1402" s="16" t="s">
        <v>6</v>
      </c>
      <c r="L1402" s="16" t="s">
        <v>7</v>
      </c>
      <c r="M1402" s="10">
        <v>0</v>
      </c>
      <c r="N1402" s="19">
        <v>150</v>
      </c>
      <c r="O1402" s="23"/>
      <c r="P1402" s="17">
        <f t="shared" si="48"/>
        <v>180</v>
      </c>
      <c r="Q1402" s="18">
        <f t="shared" si="49"/>
        <v>0</v>
      </c>
    </row>
    <row r="1403" spans="2:17" s="1" customFormat="1" ht="15.75" customHeight="1">
      <c r="B1403" s="14" t="s">
        <v>560</v>
      </c>
      <c r="C1403" s="34" t="s">
        <v>263</v>
      </c>
      <c r="D1403" s="26"/>
      <c r="E1403" s="21"/>
      <c r="F1403" s="34" t="s">
        <v>90</v>
      </c>
      <c r="G1403" s="9" t="s">
        <v>47</v>
      </c>
      <c r="H1403" s="11">
        <v>2020</v>
      </c>
      <c r="I1403" s="11" t="s">
        <v>5</v>
      </c>
      <c r="J1403" s="12" t="s">
        <v>100</v>
      </c>
      <c r="K1403" s="16" t="s">
        <v>6</v>
      </c>
      <c r="L1403" s="16" t="s">
        <v>7</v>
      </c>
      <c r="M1403" s="10">
        <v>0</v>
      </c>
      <c r="N1403" s="19">
        <v>150</v>
      </c>
      <c r="O1403" s="23"/>
      <c r="P1403" s="17">
        <f t="shared" si="48"/>
        <v>180</v>
      </c>
      <c r="Q1403" s="18">
        <f t="shared" si="49"/>
        <v>0</v>
      </c>
    </row>
    <row r="1404" spans="2:17" s="1" customFormat="1" ht="15.75" customHeight="1">
      <c r="B1404" s="14" t="s">
        <v>560</v>
      </c>
      <c r="C1404" s="34" t="s">
        <v>264</v>
      </c>
      <c r="D1404" s="26"/>
      <c r="E1404" s="21"/>
      <c r="F1404" s="34" t="s">
        <v>90</v>
      </c>
      <c r="G1404" s="9" t="s">
        <v>47</v>
      </c>
      <c r="H1404" s="11">
        <v>2009</v>
      </c>
      <c r="I1404" s="11" t="s">
        <v>5</v>
      </c>
      <c r="J1404" s="12" t="s">
        <v>100</v>
      </c>
      <c r="K1404" s="16" t="s">
        <v>6</v>
      </c>
      <c r="L1404" s="16" t="s">
        <v>7</v>
      </c>
      <c r="M1404" s="10">
        <v>2</v>
      </c>
      <c r="N1404" s="19">
        <v>300</v>
      </c>
      <c r="O1404" s="23"/>
      <c r="P1404" s="17">
        <f t="shared" si="48"/>
        <v>360</v>
      </c>
      <c r="Q1404" s="18">
        <f t="shared" si="49"/>
        <v>0</v>
      </c>
    </row>
    <row r="1405" spans="2:17" s="1" customFormat="1" ht="15.75" customHeight="1">
      <c r="B1405" s="14" t="s">
        <v>560</v>
      </c>
      <c r="C1405" s="34" t="s">
        <v>264</v>
      </c>
      <c r="D1405" s="26"/>
      <c r="E1405" s="21"/>
      <c r="F1405" s="34" t="s">
        <v>90</v>
      </c>
      <c r="G1405" s="9" t="s">
        <v>47</v>
      </c>
      <c r="H1405" s="11">
        <v>2010</v>
      </c>
      <c r="I1405" s="11" t="s">
        <v>5</v>
      </c>
      <c r="J1405" s="12" t="s">
        <v>100</v>
      </c>
      <c r="K1405" s="16" t="s">
        <v>6</v>
      </c>
      <c r="L1405" s="16" t="s">
        <v>7</v>
      </c>
      <c r="M1405" s="10">
        <v>2</v>
      </c>
      <c r="N1405" s="19">
        <v>300</v>
      </c>
      <c r="O1405" s="23"/>
      <c r="P1405" s="17">
        <f t="shared" si="48"/>
        <v>360</v>
      </c>
      <c r="Q1405" s="18">
        <f t="shared" si="49"/>
        <v>0</v>
      </c>
    </row>
    <row r="1406" spans="2:17" s="1" customFormat="1" ht="15.75" customHeight="1">
      <c r="B1406" s="14" t="s">
        <v>560</v>
      </c>
      <c r="C1406" s="34" t="s">
        <v>264</v>
      </c>
      <c r="D1406" s="26"/>
      <c r="E1406" s="21"/>
      <c r="F1406" s="34" t="s">
        <v>90</v>
      </c>
      <c r="G1406" s="9" t="s">
        <v>47</v>
      </c>
      <c r="H1406" s="11">
        <v>2011</v>
      </c>
      <c r="I1406" s="11" t="s">
        <v>5</v>
      </c>
      <c r="J1406" s="12" t="s">
        <v>244</v>
      </c>
      <c r="K1406" s="16" t="s">
        <v>6</v>
      </c>
      <c r="L1406" s="16" t="s">
        <v>7</v>
      </c>
      <c r="M1406" s="10">
        <v>6</v>
      </c>
      <c r="N1406" s="19">
        <v>350</v>
      </c>
      <c r="O1406" s="23">
        <v>2100</v>
      </c>
      <c r="P1406" s="17">
        <f t="shared" si="48"/>
        <v>420</v>
      </c>
      <c r="Q1406" s="18">
        <f t="shared" si="49"/>
        <v>2520</v>
      </c>
    </row>
    <row r="1407" spans="2:17" s="1" customFormat="1" ht="15.75" customHeight="1">
      <c r="B1407" s="14" t="s">
        <v>560</v>
      </c>
      <c r="C1407" s="34" t="s">
        <v>264</v>
      </c>
      <c r="D1407" s="26"/>
      <c r="E1407" s="21"/>
      <c r="F1407" s="34" t="s">
        <v>90</v>
      </c>
      <c r="G1407" s="9" t="s">
        <v>47</v>
      </c>
      <c r="H1407" s="11">
        <v>2011</v>
      </c>
      <c r="I1407" s="11" t="s">
        <v>5</v>
      </c>
      <c r="J1407" s="12" t="s">
        <v>100</v>
      </c>
      <c r="K1407" s="16" t="s">
        <v>6</v>
      </c>
      <c r="L1407" s="16" t="s">
        <v>7</v>
      </c>
      <c r="M1407" s="10">
        <v>0</v>
      </c>
      <c r="N1407" s="19">
        <v>300</v>
      </c>
      <c r="O1407" s="23"/>
      <c r="P1407" s="17">
        <f t="shared" si="48"/>
        <v>360</v>
      </c>
      <c r="Q1407" s="18">
        <f t="shared" si="49"/>
        <v>0</v>
      </c>
    </row>
    <row r="1408" spans="2:17" s="1" customFormat="1" ht="15.75" customHeight="1">
      <c r="B1408" s="14" t="s">
        <v>560</v>
      </c>
      <c r="C1408" s="34" t="s">
        <v>264</v>
      </c>
      <c r="D1408" s="26"/>
      <c r="E1408" s="21"/>
      <c r="F1408" s="34" t="s">
        <v>90</v>
      </c>
      <c r="G1408" s="9" t="s">
        <v>47</v>
      </c>
      <c r="H1408" s="11">
        <v>2012</v>
      </c>
      <c r="I1408" s="11" t="s">
        <v>5</v>
      </c>
      <c r="J1408" s="12" t="s">
        <v>100</v>
      </c>
      <c r="K1408" s="16" t="s">
        <v>6</v>
      </c>
      <c r="L1408" s="16" t="s">
        <v>7</v>
      </c>
      <c r="M1408" s="10">
        <v>1</v>
      </c>
      <c r="N1408" s="19">
        <v>300</v>
      </c>
      <c r="O1408" s="23"/>
      <c r="P1408" s="17">
        <f t="shared" si="48"/>
        <v>360</v>
      </c>
      <c r="Q1408" s="18">
        <f t="shared" si="49"/>
        <v>0</v>
      </c>
    </row>
    <row r="1409" spans="2:17" s="1" customFormat="1" ht="15.75" customHeight="1">
      <c r="B1409" s="14" t="s">
        <v>560</v>
      </c>
      <c r="C1409" s="34" t="s">
        <v>264</v>
      </c>
      <c r="D1409" s="26"/>
      <c r="E1409" s="21"/>
      <c r="F1409" s="34" t="s">
        <v>90</v>
      </c>
      <c r="G1409" s="9" t="s">
        <v>47</v>
      </c>
      <c r="H1409" s="11">
        <v>2013</v>
      </c>
      <c r="I1409" s="11" t="s">
        <v>5</v>
      </c>
      <c r="J1409" s="12" t="s">
        <v>100</v>
      </c>
      <c r="K1409" s="16" t="s">
        <v>6</v>
      </c>
      <c r="L1409" s="16" t="s">
        <v>7</v>
      </c>
      <c r="M1409" s="10">
        <v>2</v>
      </c>
      <c r="N1409" s="19">
        <v>300</v>
      </c>
      <c r="O1409" s="23"/>
      <c r="P1409" s="17">
        <f t="shared" si="48"/>
        <v>360</v>
      </c>
      <c r="Q1409" s="18">
        <f t="shared" si="49"/>
        <v>0</v>
      </c>
    </row>
    <row r="1410" spans="2:17" s="1" customFormat="1" ht="15.75" customHeight="1">
      <c r="B1410" s="14" t="s">
        <v>560</v>
      </c>
      <c r="C1410" s="34" t="s">
        <v>264</v>
      </c>
      <c r="D1410" s="26"/>
      <c r="E1410" s="21"/>
      <c r="F1410" s="34" t="s">
        <v>90</v>
      </c>
      <c r="G1410" s="9" t="s">
        <v>47</v>
      </c>
      <c r="H1410" s="11">
        <v>2014</v>
      </c>
      <c r="I1410" s="11" t="s">
        <v>5</v>
      </c>
      <c r="J1410" s="12" t="s">
        <v>100</v>
      </c>
      <c r="K1410" s="16" t="s">
        <v>6</v>
      </c>
      <c r="L1410" s="16" t="s">
        <v>7</v>
      </c>
      <c r="M1410" s="10">
        <v>1</v>
      </c>
      <c r="N1410" s="19">
        <v>280</v>
      </c>
      <c r="O1410" s="23"/>
      <c r="P1410" s="17">
        <f t="shared" si="48"/>
        <v>336</v>
      </c>
      <c r="Q1410" s="18">
        <f t="shared" si="49"/>
        <v>0</v>
      </c>
    </row>
    <row r="1411" spans="2:17" s="1" customFormat="1" ht="15.75" customHeight="1">
      <c r="B1411" s="14" t="s">
        <v>560</v>
      </c>
      <c r="C1411" s="34" t="s">
        <v>264</v>
      </c>
      <c r="D1411" s="25"/>
      <c r="E1411" s="20"/>
      <c r="F1411" s="34" t="s">
        <v>90</v>
      </c>
      <c r="G1411" s="9" t="s">
        <v>47</v>
      </c>
      <c r="H1411" s="11">
        <v>2014</v>
      </c>
      <c r="I1411" s="11" t="s">
        <v>5</v>
      </c>
      <c r="J1411" s="12" t="s">
        <v>100</v>
      </c>
      <c r="K1411" s="16" t="s">
        <v>6</v>
      </c>
      <c r="L1411" s="16" t="s">
        <v>7</v>
      </c>
      <c r="M1411" s="10">
        <v>3</v>
      </c>
      <c r="N1411" s="19">
        <v>200</v>
      </c>
      <c r="O1411" s="23"/>
      <c r="P1411" s="17">
        <f t="shared" si="48"/>
        <v>240</v>
      </c>
      <c r="Q1411" s="18">
        <f t="shared" si="49"/>
        <v>0</v>
      </c>
    </row>
    <row r="1412" spans="2:17" s="1" customFormat="1" ht="15.75" customHeight="1">
      <c r="B1412" s="14" t="s">
        <v>560</v>
      </c>
      <c r="C1412" s="34" t="s">
        <v>264</v>
      </c>
      <c r="D1412" s="26"/>
      <c r="E1412" s="21"/>
      <c r="F1412" s="34" t="s">
        <v>90</v>
      </c>
      <c r="G1412" s="9" t="s">
        <v>47</v>
      </c>
      <c r="H1412" s="11">
        <v>2015</v>
      </c>
      <c r="I1412" s="11" t="s">
        <v>5</v>
      </c>
      <c r="J1412" s="12" t="s">
        <v>100</v>
      </c>
      <c r="K1412" s="16" t="s">
        <v>6</v>
      </c>
      <c r="L1412" s="16" t="s">
        <v>7</v>
      </c>
      <c r="M1412" s="10">
        <v>1</v>
      </c>
      <c r="N1412" s="19">
        <v>280</v>
      </c>
      <c r="O1412" s="23"/>
      <c r="P1412" s="17">
        <f t="shared" si="48"/>
        <v>336</v>
      </c>
      <c r="Q1412" s="18">
        <f t="shared" si="49"/>
        <v>0</v>
      </c>
    </row>
    <row r="1413" spans="2:17" s="1" customFormat="1" ht="15.75" customHeight="1">
      <c r="B1413" s="14" t="s">
        <v>560</v>
      </c>
      <c r="C1413" s="34" t="s">
        <v>264</v>
      </c>
      <c r="D1413" s="25"/>
      <c r="E1413" s="20"/>
      <c r="F1413" s="34" t="s">
        <v>90</v>
      </c>
      <c r="G1413" s="9" t="s">
        <v>47</v>
      </c>
      <c r="H1413" s="11">
        <v>2015</v>
      </c>
      <c r="I1413" s="11" t="s">
        <v>5</v>
      </c>
      <c r="J1413" s="12" t="s">
        <v>100</v>
      </c>
      <c r="K1413" s="16" t="s">
        <v>6</v>
      </c>
      <c r="L1413" s="16" t="s">
        <v>7</v>
      </c>
      <c r="M1413" s="10">
        <v>2</v>
      </c>
      <c r="N1413" s="19">
        <v>280</v>
      </c>
      <c r="O1413" s="23"/>
      <c r="P1413" s="17">
        <f t="shared" si="48"/>
        <v>336</v>
      </c>
      <c r="Q1413" s="18">
        <f t="shared" si="49"/>
        <v>0</v>
      </c>
    </row>
    <row r="1414" spans="2:17" s="1" customFormat="1" ht="15.75" customHeight="1">
      <c r="B1414" s="14" t="s">
        <v>560</v>
      </c>
      <c r="C1414" s="34" t="s">
        <v>264</v>
      </c>
      <c r="D1414" s="26"/>
      <c r="E1414" s="21"/>
      <c r="F1414" s="34" t="s">
        <v>90</v>
      </c>
      <c r="G1414" s="9" t="s">
        <v>47</v>
      </c>
      <c r="H1414" s="11">
        <v>2016</v>
      </c>
      <c r="I1414" s="11" t="s">
        <v>5</v>
      </c>
      <c r="J1414" s="12" t="s">
        <v>100</v>
      </c>
      <c r="K1414" s="16" t="s">
        <v>6</v>
      </c>
      <c r="L1414" s="16" t="s">
        <v>7</v>
      </c>
      <c r="M1414" s="10">
        <v>6</v>
      </c>
      <c r="N1414" s="19">
        <v>280</v>
      </c>
      <c r="O1414" s="23"/>
      <c r="P1414" s="17">
        <f t="shared" ref="P1414:P1477" si="50">N1414*1.2</f>
        <v>336</v>
      </c>
      <c r="Q1414" s="18">
        <f t="shared" ref="Q1414:Q1477" si="51">O1414*1.2</f>
        <v>0</v>
      </c>
    </row>
    <row r="1415" spans="2:17" s="1" customFormat="1" ht="15.75" customHeight="1">
      <c r="B1415" s="14" t="s">
        <v>560</v>
      </c>
      <c r="C1415" s="34" t="s">
        <v>264</v>
      </c>
      <c r="D1415" s="26"/>
      <c r="E1415" s="21"/>
      <c r="F1415" s="34" t="s">
        <v>90</v>
      </c>
      <c r="G1415" s="9" t="s">
        <v>47</v>
      </c>
      <c r="H1415" s="11">
        <v>2017</v>
      </c>
      <c r="I1415" s="11" t="s">
        <v>5</v>
      </c>
      <c r="J1415" s="12" t="s">
        <v>100</v>
      </c>
      <c r="K1415" s="16" t="s">
        <v>6</v>
      </c>
      <c r="L1415" s="16" t="s">
        <v>7</v>
      </c>
      <c r="M1415" s="10">
        <v>1</v>
      </c>
      <c r="N1415" s="19">
        <v>250</v>
      </c>
      <c r="O1415" s="23"/>
      <c r="P1415" s="17">
        <f t="shared" si="50"/>
        <v>300</v>
      </c>
      <c r="Q1415" s="18">
        <f t="shared" si="51"/>
        <v>0</v>
      </c>
    </row>
    <row r="1416" spans="2:17" s="1" customFormat="1" ht="15.75" customHeight="1">
      <c r="B1416" s="14" t="s">
        <v>560</v>
      </c>
      <c r="C1416" s="34" t="s">
        <v>264</v>
      </c>
      <c r="D1416" s="26"/>
      <c r="E1416" s="21"/>
      <c r="F1416" s="34" t="s">
        <v>90</v>
      </c>
      <c r="G1416" s="9" t="s">
        <v>47</v>
      </c>
      <c r="H1416" s="11">
        <v>2018</v>
      </c>
      <c r="I1416" s="11" t="s">
        <v>5</v>
      </c>
      <c r="J1416" s="12" t="s">
        <v>100</v>
      </c>
      <c r="K1416" s="16" t="s">
        <v>6</v>
      </c>
      <c r="L1416" s="16" t="s">
        <v>7</v>
      </c>
      <c r="M1416" s="10">
        <v>0</v>
      </c>
      <c r="N1416" s="19">
        <v>200</v>
      </c>
      <c r="O1416" s="23"/>
      <c r="P1416" s="17">
        <f t="shared" si="50"/>
        <v>240</v>
      </c>
      <c r="Q1416" s="18">
        <f t="shared" si="51"/>
        <v>0</v>
      </c>
    </row>
    <row r="1417" spans="2:17" s="1" customFormat="1" ht="15.75" customHeight="1">
      <c r="B1417" s="14" t="s">
        <v>560</v>
      </c>
      <c r="C1417" s="34" t="s">
        <v>264</v>
      </c>
      <c r="D1417" s="26"/>
      <c r="E1417" s="21"/>
      <c r="F1417" s="34" t="s">
        <v>90</v>
      </c>
      <c r="G1417" s="9" t="s">
        <v>47</v>
      </c>
      <c r="H1417" s="11">
        <v>2019</v>
      </c>
      <c r="I1417" s="11" t="s">
        <v>5</v>
      </c>
      <c r="J1417" s="12" t="s">
        <v>100</v>
      </c>
      <c r="K1417" s="16" t="s">
        <v>6</v>
      </c>
      <c r="L1417" s="16" t="s">
        <v>7</v>
      </c>
      <c r="M1417" s="10">
        <v>0</v>
      </c>
      <c r="N1417" s="19">
        <v>200</v>
      </c>
      <c r="O1417" s="23"/>
      <c r="P1417" s="17">
        <f t="shared" si="50"/>
        <v>240</v>
      </c>
      <c r="Q1417" s="18">
        <f t="shared" si="51"/>
        <v>0</v>
      </c>
    </row>
    <row r="1418" spans="2:17" s="1" customFormat="1" ht="15.75" customHeight="1">
      <c r="B1418" s="14" t="s">
        <v>560</v>
      </c>
      <c r="C1418" s="34" t="s">
        <v>435</v>
      </c>
      <c r="D1418" s="26"/>
      <c r="E1418" s="21"/>
      <c r="F1418" s="34" t="s">
        <v>90</v>
      </c>
      <c r="G1418" s="9" t="s">
        <v>47</v>
      </c>
      <c r="H1418" s="11">
        <v>2012</v>
      </c>
      <c r="I1418" s="11" t="s">
        <v>5</v>
      </c>
      <c r="J1418" s="12" t="s">
        <v>100</v>
      </c>
      <c r="K1418" s="16" t="s">
        <v>6</v>
      </c>
      <c r="L1418" s="16" t="s">
        <v>7</v>
      </c>
      <c r="M1418" s="10">
        <v>0</v>
      </c>
      <c r="N1418" s="19">
        <v>105</v>
      </c>
      <c r="O1418" s="23"/>
      <c r="P1418" s="17">
        <f t="shared" si="50"/>
        <v>126</v>
      </c>
      <c r="Q1418" s="18">
        <f t="shared" si="51"/>
        <v>0</v>
      </c>
    </row>
    <row r="1419" spans="2:17" s="1" customFormat="1" ht="15.75" customHeight="1">
      <c r="B1419" s="14" t="s">
        <v>560</v>
      </c>
      <c r="C1419" s="34" t="s">
        <v>435</v>
      </c>
      <c r="D1419" s="26"/>
      <c r="E1419" s="21"/>
      <c r="F1419" s="34" t="s">
        <v>90</v>
      </c>
      <c r="G1419" s="9" t="s">
        <v>47</v>
      </c>
      <c r="H1419" s="11">
        <v>2013</v>
      </c>
      <c r="I1419" s="11" t="s">
        <v>5</v>
      </c>
      <c r="J1419" s="12" t="s">
        <v>100</v>
      </c>
      <c r="K1419" s="16" t="s">
        <v>6</v>
      </c>
      <c r="L1419" s="16" t="s">
        <v>7</v>
      </c>
      <c r="M1419" s="10">
        <v>0</v>
      </c>
      <c r="N1419" s="19">
        <v>105</v>
      </c>
      <c r="O1419" s="23"/>
      <c r="P1419" s="17">
        <f t="shared" si="50"/>
        <v>126</v>
      </c>
      <c r="Q1419" s="18">
        <f t="shared" si="51"/>
        <v>0</v>
      </c>
    </row>
    <row r="1420" spans="2:17" s="1" customFormat="1" ht="15.75" customHeight="1">
      <c r="B1420" s="14" t="s">
        <v>560</v>
      </c>
      <c r="C1420" s="34" t="s">
        <v>435</v>
      </c>
      <c r="D1420" s="26"/>
      <c r="E1420" s="21"/>
      <c r="F1420" s="34" t="s">
        <v>90</v>
      </c>
      <c r="G1420" s="9" t="s">
        <v>47</v>
      </c>
      <c r="H1420" s="11">
        <v>2014</v>
      </c>
      <c r="I1420" s="11" t="s">
        <v>5</v>
      </c>
      <c r="J1420" s="12" t="s">
        <v>100</v>
      </c>
      <c r="K1420" s="16" t="s">
        <v>6</v>
      </c>
      <c r="L1420" s="16" t="s">
        <v>7</v>
      </c>
      <c r="M1420" s="10">
        <v>1</v>
      </c>
      <c r="N1420" s="19">
        <v>105</v>
      </c>
      <c r="O1420" s="23"/>
      <c r="P1420" s="17">
        <f t="shared" si="50"/>
        <v>126</v>
      </c>
      <c r="Q1420" s="18">
        <f t="shared" si="51"/>
        <v>0</v>
      </c>
    </row>
    <row r="1421" spans="2:17" s="1" customFormat="1" ht="15.75" customHeight="1">
      <c r="B1421" s="14" t="s">
        <v>560</v>
      </c>
      <c r="C1421" s="34" t="s">
        <v>435</v>
      </c>
      <c r="D1421" s="26"/>
      <c r="E1421" s="21"/>
      <c r="F1421" s="34" t="s">
        <v>90</v>
      </c>
      <c r="G1421" s="9" t="s">
        <v>47</v>
      </c>
      <c r="H1421" s="11">
        <v>2015</v>
      </c>
      <c r="I1421" s="11" t="s">
        <v>5</v>
      </c>
      <c r="J1421" s="12" t="s">
        <v>100</v>
      </c>
      <c r="K1421" s="16" t="s">
        <v>6</v>
      </c>
      <c r="L1421" s="16" t="s">
        <v>7</v>
      </c>
      <c r="M1421" s="10">
        <v>0</v>
      </c>
      <c r="N1421" s="19">
        <v>120</v>
      </c>
      <c r="O1421" s="23"/>
      <c r="P1421" s="17">
        <f t="shared" si="50"/>
        <v>144</v>
      </c>
      <c r="Q1421" s="18">
        <f t="shared" si="51"/>
        <v>0</v>
      </c>
    </row>
    <row r="1422" spans="2:17" s="1" customFormat="1" ht="15.75" customHeight="1">
      <c r="B1422" s="14" t="s">
        <v>560</v>
      </c>
      <c r="C1422" s="34" t="s">
        <v>435</v>
      </c>
      <c r="D1422" s="26"/>
      <c r="E1422" s="21"/>
      <c r="F1422" s="34" t="s">
        <v>90</v>
      </c>
      <c r="G1422" s="9" t="s">
        <v>47</v>
      </c>
      <c r="H1422" s="11">
        <v>2016</v>
      </c>
      <c r="I1422" s="11" t="s">
        <v>5</v>
      </c>
      <c r="J1422" s="12" t="s">
        <v>100</v>
      </c>
      <c r="K1422" s="16" t="s">
        <v>6</v>
      </c>
      <c r="L1422" s="16" t="s">
        <v>7</v>
      </c>
      <c r="M1422" s="10">
        <v>0</v>
      </c>
      <c r="N1422" s="19">
        <v>95</v>
      </c>
      <c r="O1422" s="23"/>
      <c r="P1422" s="17">
        <f t="shared" si="50"/>
        <v>114</v>
      </c>
      <c r="Q1422" s="18">
        <f t="shared" si="51"/>
        <v>0</v>
      </c>
    </row>
    <row r="1423" spans="2:17" s="1" customFormat="1" ht="15.75" customHeight="1">
      <c r="B1423" s="14" t="s">
        <v>560</v>
      </c>
      <c r="C1423" s="34" t="s">
        <v>435</v>
      </c>
      <c r="D1423" s="26"/>
      <c r="E1423" s="21"/>
      <c r="F1423" s="34" t="s">
        <v>90</v>
      </c>
      <c r="G1423" s="9" t="s">
        <v>47</v>
      </c>
      <c r="H1423" s="11">
        <v>2017</v>
      </c>
      <c r="I1423" s="11" t="s">
        <v>5</v>
      </c>
      <c r="J1423" s="12" t="s">
        <v>100</v>
      </c>
      <c r="K1423" s="16" t="s">
        <v>6</v>
      </c>
      <c r="L1423" s="16" t="s">
        <v>7</v>
      </c>
      <c r="M1423" s="10">
        <v>0</v>
      </c>
      <c r="N1423" s="19">
        <v>95</v>
      </c>
      <c r="O1423" s="23"/>
      <c r="P1423" s="17">
        <f t="shared" si="50"/>
        <v>114</v>
      </c>
      <c r="Q1423" s="18">
        <f t="shared" si="51"/>
        <v>0</v>
      </c>
    </row>
    <row r="1424" spans="2:17" s="1" customFormat="1" ht="15.75" customHeight="1">
      <c r="B1424" s="14" t="s">
        <v>560</v>
      </c>
      <c r="C1424" s="34" t="s">
        <v>435</v>
      </c>
      <c r="D1424" s="26"/>
      <c r="E1424" s="21"/>
      <c r="F1424" s="34" t="s">
        <v>90</v>
      </c>
      <c r="G1424" s="9" t="s">
        <v>47</v>
      </c>
      <c r="H1424" s="11">
        <v>2019</v>
      </c>
      <c r="I1424" s="11" t="s">
        <v>5</v>
      </c>
      <c r="J1424" s="12" t="s">
        <v>100</v>
      </c>
      <c r="K1424" s="16" t="s">
        <v>6</v>
      </c>
      <c r="L1424" s="16" t="s">
        <v>7</v>
      </c>
      <c r="M1424" s="10">
        <v>0</v>
      </c>
      <c r="N1424" s="19">
        <v>95</v>
      </c>
      <c r="O1424" s="23"/>
      <c r="P1424" s="17">
        <f t="shared" si="50"/>
        <v>114</v>
      </c>
      <c r="Q1424" s="18">
        <f t="shared" si="51"/>
        <v>0</v>
      </c>
    </row>
    <row r="1425" spans="2:17" s="1" customFormat="1" ht="15.75" customHeight="1">
      <c r="B1425" s="14" t="s">
        <v>560</v>
      </c>
      <c r="C1425" s="34" t="s">
        <v>435</v>
      </c>
      <c r="D1425" s="26"/>
      <c r="E1425" s="21"/>
      <c r="F1425" s="34" t="s">
        <v>91</v>
      </c>
      <c r="G1425" s="9" t="s">
        <v>47</v>
      </c>
      <c r="H1425" s="11">
        <v>2018</v>
      </c>
      <c r="I1425" s="11" t="s">
        <v>5</v>
      </c>
      <c r="J1425" s="12" t="s">
        <v>100</v>
      </c>
      <c r="K1425" s="16" t="s">
        <v>6</v>
      </c>
      <c r="L1425" s="16" t="s">
        <v>7</v>
      </c>
      <c r="M1425" s="10">
        <v>0</v>
      </c>
      <c r="N1425" s="19">
        <v>95</v>
      </c>
      <c r="O1425" s="23"/>
      <c r="P1425" s="17">
        <f t="shared" si="50"/>
        <v>114</v>
      </c>
      <c r="Q1425" s="18">
        <f t="shared" si="51"/>
        <v>0</v>
      </c>
    </row>
    <row r="1426" spans="2:17" s="1" customFormat="1" ht="15.75" customHeight="1">
      <c r="B1426" s="14" t="s">
        <v>560</v>
      </c>
      <c r="C1426" s="34" t="s">
        <v>435</v>
      </c>
      <c r="D1426" s="26"/>
      <c r="E1426" s="21"/>
      <c r="F1426" s="34" t="s">
        <v>91</v>
      </c>
      <c r="G1426" s="9" t="s">
        <v>47</v>
      </c>
      <c r="H1426" s="11">
        <v>2020</v>
      </c>
      <c r="I1426" s="11" t="s">
        <v>5</v>
      </c>
      <c r="J1426" s="12" t="s">
        <v>100</v>
      </c>
      <c r="K1426" s="16" t="s">
        <v>6</v>
      </c>
      <c r="L1426" s="16" t="s">
        <v>7</v>
      </c>
      <c r="M1426" s="10">
        <v>0</v>
      </c>
      <c r="N1426" s="19">
        <v>95</v>
      </c>
      <c r="O1426" s="23"/>
      <c r="P1426" s="17">
        <f t="shared" si="50"/>
        <v>114</v>
      </c>
      <c r="Q1426" s="18">
        <f t="shared" si="51"/>
        <v>0</v>
      </c>
    </row>
    <row r="1427" spans="2:17" s="1" customFormat="1" ht="15.75" customHeight="1">
      <c r="B1427" s="14" t="s">
        <v>560</v>
      </c>
      <c r="C1427" s="34" t="s">
        <v>436</v>
      </c>
      <c r="D1427" s="26"/>
      <c r="E1427" s="21"/>
      <c r="F1427" s="34" t="s">
        <v>91</v>
      </c>
      <c r="G1427" s="9" t="s">
        <v>47</v>
      </c>
      <c r="H1427" s="11">
        <v>2020</v>
      </c>
      <c r="I1427" s="11" t="s">
        <v>5</v>
      </c>
      <c r="J1427" s="12" t="s">
        <v>100</v>
      </c>
      <c r="K1427" s="16" t="s">
        <v>6</v>
      </c>
      <c r="L1427" s="16" t="s">
        <v>7</v>
      </c>
      <c r="M1427" s="10">
        <v>1</v>
      </c>
      <c r="N1427" s="19">
        <v>55</v>
      </c>
      <c r="O1427" s="23"/>
      <c r="P1427" s="17">
        <f t="shared" si="50"/>
        <v>66</v>
      </c>
      <c r="Q1427" s="18">
        <f t="shared" si="51"/>
        <v>0</v>
      </c>
    </row>
    <row r="1428" spans="2:17" s="1" customFormat="1" ht="15.75" customHeight="1">
      <c r="B1428" s="14" t="s">
        <v>561</v>
      </c>
      <c r="C1428" s="34" t="s">
        <v>437</v>
      </c>
      <c r="D1428" s="25"/>
      <c r="E1428" s="20"/>
      <c r="F1428" s="34" t="s">
        <v>90</v>
      </c>
      <c r="G1428" s="9" t="s">
        <v>47</v>
      </c>
      <c r="H1428" s="11">
        <v>2015</v>
      </c>
      <c r="I1428" s="11" t="s">
        <v>5</v>
      </c>
      <c r="J1428" s="12" t="s">
        <v>100</v>
      </c>
      <c r="K1428" s="16" t="s">
        <v>6</v>
      </c>
      <c r="L1428" s="16" t="s">
        <v>7</v>
      </c>
      <c r="M1428" s="10">
        <v>0</v>
      </c>
      <c r="N1428" s="19">
        <v>100</v>
      </c>
      <c r="O1428" s="23"/>
      <c r="P1428" s="17">
        <f t="shared" si="50"/>
        <v>120</v>
      </c>
      <c r="Q1428" s="18">
        <f t="shared" si="51"/>
        <v>0</v>
      </c>
    </row>
    <row r="1429" spans="2:17" s="1" customFormat="1" ht="15.75" customHeight="1">
      <c r="B1429" s="14" t="s">
        <v>562</v>
      </c>
      <c r="C1429" s="34" t="s">
        <v>438</v>
      </c>
      <c r="D1429" s="26"/>
      <c r="E1429" s="21"/>
      <c r="F1429" s="34" t="s">
        <v>90</v>
      </c>
      <c r="G1429" s="9" t="s">
        <v>47</v>
      </c>
      <c r="H1429" s="11">
        <v>2017</v>
      </c>
      <c r="I1429" s="11" t="s">
        <v>5</v>
      </c>
      <c r="J1429" s="12" t="s">
        <v>100</v>
      </c>
      <c r="K1429" s="16" t="s">
        <v>6</v>
      </c>
      <c r="L1429" s="16" t="s">
        <v>7</v>
      </c>
      <c r="M1429" s="10">
        <v>4</v>
      </c>
      <c r="N1429" s="19">
        <v>75</v>
      </c>
      <c r="O1429" s="23"/>
      <c r="P1429" s="17">
        <f t="shared" si="50"/>
        <v>90</v>
      </c>
      <c r="Q1429" s="18">
        <f t="shared" si="51"/>
        <v>0</v>
      </c>
    </row>
    <row r="1430" spans="2:17" s="1" customFormat="1" ht="15.75" customHeight="1">
      <c r="B1430" s="14" t="s">
        <v>562</v>
      </c>
      <c r="C1430" s="34" t="s">
        <v>438</v>
      </c>
      <c r="D1430" s="26"/>
      <c r="E1430" s="21"/>
      <c r="F1430" s="34" t="s">
        <v>90</v>
      </c>
      <c r="G1430" s="9" t="s">
        <v>47</v>
      </c>
      <c r="H1430" s="11">
        <v>2018</v>
      </c>
      <c r="I1430" s="11" t="s">
        <v>5</v>
      </c>
      <c r="J1430" s="12" t="s">
        <v>100</v>
      </c>
      <c r="K1430" s="16" t="s">
        <v>6</v>
      </c>
      <c r="L1430" s="16" t="s">
        <v>7</v>
      </c>
      <c r="M1430" s="10">
        <v>2</v>
      </c>
      <c r="N1430" s="19">
        <v>75</v>
      </c>
      <c r="O1430" s="23"/>
      <c r="P1430" s="17">
        <f t="shared" si="50"/>
        <v>90</v>
      </c>
      <c r="Q1430" s="18">
        <f t="shared" si="51"/>
        <v>0</v>
      </c>
    </row>
    <row r="1431" spans="2:17" s="1" customFormat="1" ht="15.75" customHeight="1">
      <c r="B1431" s="14" t="s">
        <v>562</v>
      </c>
      <c r="C1431" s="34" t="s">
        <v>438</v>
      </c>
      <c r="D1431" s="26"/>
      <c r="E1431" s="21"/>
      <c r="F1431" s="34" t="s">
        <v>90</v>
      </c>
      <c r="G1431" s="9" t="s">
        <v>47</v>
      </c>
      <c r="H1431" s="11">
        <v>2019</v>
      </c>
      <c r="I1431" s="11" t="s">
        <v>5</v>
      </c>
      <c r="J1431" s="12" t="s">
        <v>100</v>
      </c>
      <c r="K1431" s="16" t="s">
        <v>6</v>
      </c>
      <c r="L1431" s="16" t="s">
        <v>7</v>
      </c>
      <c r="M1431" s="10">
        <v>3</v>
      </c>
      <c r="N1431" s="19">
        <v>75</v>
      </c>
      <c r="O1431" s="23"/>
      <c r="P1431" s="17">
        <f t="shared" si="50"/>
        <v>90</v>
      </c>
      <c r="Q1431" s="18">
        <f t="shared" si="51"/>
        <v>0</v>
      </c>
    </row>
    <row r="1432" spans="2:17" s="1" customFormat="1" ht="15.75" customHeight="1">
      <c r="B1432" s="14" t="s">
        <v>562</v>
      </c>
      <c r="C1432" s="34" t="s">
        <v>438</v>
      </c>
      <c r="D1432" s="26"/>
      <c r="E1432" s="21"/>
      <c r="F1432" s="34" t="s">
        <v>90</v>
      </c>
      <c r="G1432" s="9" t="s">
        <v>47</v>
      </c>
      <c r="H1432" s="11">
        <v>2020</v>
      </c>
      <c r="I1432" s="11" t="s">
        <v>5</v>
      </c>
      <c r="J1432" s="12" t="s">
        <v>244</v>
      </c>
      <c r="K1432" s="16" t="s">
        <v>6</v>
      </c>
      <c r="L1432" s="16" t="s">
        <v>7</v>
      </c>
      <c r="M1432" s="10">
        <v>12</v>
      </c>
      <c r="N1432" s="19">
        <v>70</v>
      </c>
      <c r="O1432" s="23">
        <v>420</v>
      </c>
      <c r="P1432" s="17">
        <f t="shared" si="50"/>
        <v>84</v>
      </c>
      <c r="Q1432" s="18">
        <f t="shared" si="51"/>
        <v>504</v>
      </c>
    </row>
    <row r="1433" spans="2:17" s="1" customFormat="1" ht="15.75" customHeight="1">
      <c r="B1433" s="14" t="s">
        <v>562</v>
      </c>
      <c r="C1433" s="34" t="s">
        <v>438</v>
      </c>
      <c r="D1433" s="26"/>
      <c r="E1433" s="21"/>
      <c r="F1433" s="34" t="s">
        <v>90</v>
      </c>
      <c r="G1433" s="9" t="s">
        <v>47</v>
      </c>
      <c r="H1433" s="11">
        <v>2020</v>
      </c>
      <c r="I1433" s="11" t="s">
        <v>5</v>
      </c>
      <c r="J1433" s="12" t="s">
        <v>100</v>
      </c>
      <c r="K1433" s="16" t="s">
        <v>6</v>
      </c>
      <c r="L1433" s="16" t="s">
        <v>7</v>
      </c>
      <c r="M1433" s="10">
        <v>1</v>
      </c>
      <c r="N1433" s="19">
        <v>75</v>
      </c>
      <c r="O1433" s="23"/>
      <c r="P1433" s="17">
        <f t="shared" si="50"/>
        <v>90</v>
      </c>
      <c r="Q1433" s="18">
        <f t="shared" si="51"/>
        <v>0</v>
      </c>
    </row>
    <row r="1434" spans="2:17" s="1" customFormat="1" ht="15.75" customHeight="1">
      <c r="B1434" s="14" t="s">
        <v>562</v>
      </c>
      <c r="C1434" s="34" t="s">
        <v>438</v>
      </c>
      <c r="D1434" s="26"/>
      <c r="E1434" s="21"/>
      <c r="F1434" s="34" t="s">
        <v>90</v>
      </c>
      <c r="G1434" s="9" t="s">
        <v>47</v>
      </c>
      <c r="H1434" s="11">
        <v>2021</v>
      </c>
      <c r="I1434" s="11" t="s">
        <v>5</v>
      </c>
      <c r="J1434" s="12" t="s">
        <v>244</v>
      </c>
      <c r="K1434" s="16" t="s">
        <v>6</v>
      </c>
      <c r="L1434" s="16" t="s">
        <v>7</v>
      </c>
      <c r="M1434" s="10">
        <v>12</v>
      </c>
      <c r="N1434" s="19">
        <v>70</v>
      </c>
      <c r="O1434" s="23">
        <v>420</v>
      </c>
      <c r="P1434" s="17">
        <f t="shared" si="50"/>
        <v>84</v>
      </c>
      <c r="Q1434" s="18">
        <f t="shared" si="51"/>
        <v>504</v>
      </c>
    </row>
    <row r="1435" spans="2:17" s="1" customFormat="1" ht="15.75" customHeight="1">
      <c r="B1435" s="14" t="s">
        <v>562</v>
      </c>
      <c r="C1435" s="34" t="s">
        <v>438</v>
      </c>
      <c r="D1435" s="25"/>
      <c r="E1435" s="20"/>
      <c r="F1435" s="34" t="s">
        <v>90</v>
      </c>
      <c r="G1435" s="9" t="s">
        <v>47</v>
      </c>
      <c r="H1435" s="11">
        <v>2021</v>
      </c>
      <c r="I1435" s="11" t="s">
        <v>5</v>
      </c>
      <c r="J1435" s="12" t="s">
        <v>100</v>
      </c>
      <c r="K1435" s="16" t="s">
        <v>6</v>
      </c>
      <c r="L1435" s="16" t="s">
        <v>7</v>
      </c>
      <c r="M1435" s="10">
        <v>6</v>
      </c>
      <c r="N1435" s="19">
        <v>65</v>
      </c>
      <c r="O1435" s="23"/>
      <c r="P1435" s="17">
        <f t="shared" si="50"/>
        <v>78</v>
      </c>
      <c r="Q1435" s="18">
        <f t="shared" si="51"/>
        <v>0</v>
      </c>
    </row>
    <row r="1436" spans="2:17" s="1" customFormat="1" ht="15.75" customHeight="1">
      <c r="B1436" s="14" t="s">
        <v>562</v>
      </c>
      <c r="C1436" s="34" t="s">
        <v>265</v>
      </c>
      <c r="D1436" s="26"/>
      <c r="E1436" s="21"/>
      <c r="F1436" s="34" t="s">
        <v>91</v>
      </c>
      <c r="G1436" s="9" t="s">
        <v>47</v>
      </c>
      <c r="H1436" s="11">
        <v>2020</v>
      </c>
      <c r="I1436" s="11" t="s">
        <v>5</v>
      </c>
      <c r="J1436" s="12" t="s">
        <v>244</v>
      </c>
      <c r="K1436" s="16" t="s">
        <v>6</v>
      </c>
      <c r="L1436" s="16" t="s">
        <v>7</v>
      </c>
      <c r="M1436" s="10">
        <v>0</v>
      </c>
      <c r="N1436" s="19">
        <v>75</v>
      </c>
      <c r="O1436" s="23">
        <v>450</v>
      </c>
      <c r="P1436" s="17">
        <f t="shared" si="50"/>
        <v>90</v>
      </c>
      <c r="Q1436" s="18">
        <f t="shared" si="51"/>
        <v>540</v>
      </c>
    </row>
    <row r="1437" spans="2:17" s="1" customFormat="1" ht="15.75" customHeight="1">
      <c r="B1437" s="14" t="s">
        <v>562</v>
      </c>
      <c r="C1437" s="34" t="s">
        <v>265</v>
      </c>
      <c r="D1437" s="26"/>
      <c r="E1437" s="21"/>
      <c r="F1437" s="34" t="s">
        <v>91</v>
      </c>
      <c r="G1437" s="9" t="s">
        <v>47</v>
      </c>
      <c r="H1437" s="11">
        <v>2021</v>
      </c>
      <c r="I1437" s="11" t="s">
        <v>5</v>
      </c>
      <c r="J1437" s="12" t="s">
        <v>244</v>
      </c>
      <c r="K1437" s="16" t="s">
        <v>6</v>
      </c>
      <c r="L1437" s="16" t="s">
        <v>7</v>
      </c>
      <c r="M1437" s="10">
        <v>0</v>
      </c>
      <c r="N1437" s="19">
        <v>80</v>
      </c>
      <c r="O1437" s="23">
        <v>480</v>
      </c>
      <c r="P1437" s="17">
        <f t="shared" si="50"/>
        <v>96</v>
      </c>
      <c r="Q1437" s="18">
        <f t="shared" si="51"/>
        <v>576</v>
      </c>
    </row>
    <row r="1438" spans="2:17" s="1" customFormat="1" ht="15.75" customHeight="1">
      <c r="B1438" s="14" t="s">
        <v>562</v>
      </c>
      <c r="C1438" s="34" t="s">
        <v>435</v>
      </c>
      <c r="D1438" s="26"/>
      <c r="E1438" s="21"/>
      <c r="F1438" s="34" t="s">
        <v>90</v>
      </c>
      <c r="G1438" s="9" t="s">
        <v>47</v>
      </c>
      <c r="H1438" s="11">
        <v>2014</v>
      </c>
      <c r="I1438" s="11" t="s">
        <v>5</v>
      </c>
      <c r="J1438" s="12" t="s">
        <v>100</v>
      </c>
      <c r="K1438" s="16" t="s">
        <v>6</v>
      </c>
      <c r="L1438" s="16" t="s">
        <v>7</v>
      </c>
      <c r="M1438" s="10">
        <v>2</v>
      </c>
      <c r="N1438" s="19">
        <v>155</v>
      </c>
      <c r="O1438" s="23"/>
      <c r="P1438" s="17">
        <f t="shared" si="50"/>
        <v>186</v>
      </c>
      <c r="Q1438" s="18">
        <f t="shared" si="51"/>
        <v>0</v>
      </c>
    </row>
    <row r="1439" spans="2:17" s="1" customFormat="1" ht="15.75" customHeight="1">
      <c r="B1439" s="14" t="s">
        <v>562</v>
      </c>
      <c r="C1439" s="34" t="s">
        <v>435</v>
      </c>
      <c r="D1439" s="26"/>
      <c r="E1439" s="21"/>
      <c r="F1439" s="34" t="s">
        <v>90</v>
      </c>
      <c r="G1439" s="9" t="s">
        <v>47</v>
      </c>
      <c r="H1439" s="11">
        <v>2015</v>
      </c>
      <c r="I1439" s="11" t="s">
        <v>5</v>
      </c>
      <c r="J1439" s="12" t="s">
        <v>100</v>
      </c>
      <c r="K1439" s="16" t="s">
        <v>6</v>
      </c>
      <c r="L1439" s="16" t="s">
        <v>7</v>
      </c>
      <c r="M1439" s="10">
        <v>14</v>
      </c>
      <c r="N1439" s="19">
        <v>155</v>
      </c>
      <c r="O1439" s="23"/>
      <c r="P1439" s="17">
        <f t="shared" si="50"/>
        <v>186</v>
      </c>
      <c r="Q1439" s="18">
        <f t="shared" si="51"/>
        <v>0</v>
      </c>
    </row>
    <row r="1440" spans="2:17" s="1" customFormat="1" ht="15.75" customHeight="1">
      <c r="B1440" s="14" t="s">
        <v>562</v>
      </c>
      <c r="C1440" s="34" t="s">
        <v>435</v>
      </c>
      <c r="D1440" s="26"/>
      <c r="E1440" s="21"/>
      <c r="F1440" s="34" t="s">
        <v>90</v>
      </c>
      <c r="G1440" s="9" t="s">
        <v>47</v>
      </c>
      <c r="H1440" s="11">
        <v>2016</v>
      </c>
      <c r="I1440" s="11" t="s">
        <v>5</v>
      </c>
      <c r="J1440" s="12" t="s">
        <v>100</v>
      </c>
      <c r="K1440" s="16" t="s">
        <v>6</v>
      </c>
      <c r="L1440" s="16" t="s">
        <v>7</v>
      </c>
      <c r="M1440" s="10">
        <v>10</v>
      </c>
      <c r="N1440" s="19">
        <v>130</v>
      </c>
      <c r="O1440" s="23"/>
      <c r="P1440" s="17">
        <f t="shared" si="50"/>
        <v>156</v>
      </c>
      <c r="Q1440" s="18">
        <f t="shared" si="51"/>
        <v>0</v>
      </c>
    </row>
    <row r="1441" spans="2:17" s="1" customFormat="1" ht="15.75" customHeight="1">
      <c r="B1441" s="14" t="s">
        <v>562</v>
      </c>
      <c r="C1441" s="34" t="s">
        <v>435</v>
      </c>
      <c r="D1441" s="26"/>
      <c r="E1441" s="21"/>
      <c r="F1441" s="34" t="s">
        <v>90</v>
      </c>
      <c r="G1441" s="9" t="s">
        <v>47</v>
      </c>
      <c r="H1441" s="11">
        <v>2017</v>
      </c>
      <c r="I1441" s="11" t="s">
        <v>5</v>
      </c>
      <c r="J1441" s="12" t="s">
        <v>100</v>
      </c>
      <c r="K1441" s="16" t="s">
        <v>6</v>
      </c>
      <c r="L1441" s="16" t="s">
        <v>7</v>
      </c>
      <c r="M1441" s="10">
        <v>4</v>
      </c>
      <c r="N1441" s="19">
        <v>110</v>
      </c>
      <c r="O1441" s="23"/>
      <c r="P1441" s="17">
        <f t="shared" si="50"/>
        <v>132</v>
      </c>
      <c r="Q1441" s="18">
        <f t="shared" si="51"/>
        <v>0</v>
      </c>
    </row>
    <row r="1442" spans="2:17" s="1" customFormat="1" ht="15.75" customHeight="1">
      <c r="B1442" s="14" t="s">
        <v>562</v>
      </c>
      <c r="C1442" s="34" t="s">
        <v>435</v>
      </c>
      <c r="D1442" s="26"/>
      <c r="E1442" s="21"/>
      <c r="F1442" s="34" t="s">
        <v>90</v>
      </c>
      <c r="G1442" s="9" t="s">
        <v>47</v>
      </c>
      <c r="H1442" s="11">
        <v>2018</v>
      </c>
      <c r="I1442" s="13" t="s">
        <v>12</v>
      </c>
      <c r="J1442" s="12" t="s">
        <v>100</v>
      </c>
      <c r="K1442" s="16" t="s">
        <v>6</v>
      </c>
      <c r="L1442" s="16" t="s">
        <v>7</v>
      </c>
      <c r="M1442" s="10">
        <v>1</v>
      </c>
      <c r="N1442" s="19">
        <v>350</v>
      </c>
      <c r="O1442" s="23"/>
      <c r="P1442" s="17">
        <f t="shared" si="50"/>
        <v>420</v>
      </c>
      <c r="Q1442" s="18">
        <f t="shared" si="51"/>
        <v>0</v>
      </c>
    </row>
    <row r="1443" spans="2:17" s="1" customFormat="1" ht="15.75" customHeight="1">
      <c r="B1443" s="14" t="s">
        <v>562</v>
      </c>
      <c r="C1443" s="34" t="s">
        <v>435</v>
      </c>
      <c r="D1443" s="26"/>
      <c r="E1443" s="21"/>
      <c r="F1443" s="34" t="s">
        <v>90</v>
      </c>
      <c r="G1443" s="9" t="s">
        <v>47</v>
      </c>
      <c r="H1443" s="11">
        <v>2018</v>
      </c>
      <c r="I1443" s="11" t="s">
        <v>5</v>
      </c>
      <c r="J1443" s="12" t="s">
        <v>100</v>
      </c>
      <c r="K1443" s="16" t="s">
        <v>6</v>
      </c>
      <c r="L1443" s="16" t="s">
        <v>7</v>
      </c>
      <c r="M1443" s="10">
        <v>6</v>
      </c>
      <c r="N1443" s="19">
        <v>110</v>
      </c>
      <c r="O1443" s="23"/>
      <c r="P1443" s="17">
        <f t="shared" si="50"/>
        <v>132</v>
      </c>
      <c r="Q1443" s="18">
        <f t="shared" si="51"/>
        <v>0</v>
      </c>
    </row>
    <row r="1444" spans="2:17" s="1" customFormat="1" ht="15.75" customHeight="1">
      <c r="B1444" s="14" t="s">
        <v>562</v>
      </c>
      <c r="C1444" s="34" t="s">
        <v>435</v>
      </c>
      <c r="D1444" s="26"/>
      <c r="E1444" s="21"/>
      <c r="F1444" s="34" t="s">
        <v>90</v>
      </c>
      <c r="G1444" s="9" t="s">
        <v>47</v>
      </c>
      <c r="H1444" s="11">
        <v>2019</v>
      </c>
      <c r="I1444" s="11" t="s">
        <v>5</v>
      </c>
      <c r="J1444" s="12" t="s">
        <v>244</v>
      </c>
      <c r="K1444" s="16" t="s">
        <v>6</v>
      </c>
      <c r="L1444" s="16" t="s">
        <v>7</v>
      </c>
      <c r="M1444" s="10">
        <v>6</v>
      </c>
      <c r="N1444" s="19">
        <v>105</v>
      </c>
      <c r="O1444" s="23">
        <v>630</v>
      </c>
      <c r="P1444" s="17">
        <f t="shared" si="50"/>
        <v>126</v>
      </c>
      <c r="Q1444" s="18">
        <f t="shared" si="51"/>
        <v>756</v>
      </c>
    </row>
    <row r="1445" spans="2:17" s="1" customFormat="1" ht="15.75" customHeight="1">
      <c r="B1445" s="14" t="s">
        <v>562</v>
      </c>
      <c r="C1445" s="34" t="s">
        <v>435</v>
      </c>
      <c r="D1445" s="26"/>
      <c r="E1445" s="21"/>
      <c r="F1445" s="34" t="s">
        <v>90</v>
      </c>
      <c r="G1445" s="9" t="s">
        <v>47</v>
      </c>
      <c r="H1445" s="11">
        <v>2019</v>
      </c>
      <c r="I1445" s="13" t="s">
        <v>12</v>
      </c>
      <c r="J1445" s="12" t="s">
        <v>100</v>
      </c>
      <c r="K1445" s="16" t="s">
        <v>6</v>
      </c>
      <c r="L1445" s="16" t="s">
        <v>7</v>
      </c>
      <c r="M1445" s="10">
        <v>1</v>
      </c>
      <c r="N1445" s="19">
        <v>350</v>
      </c>
      <c r="O1445" s="23"/>
      <c r="P1445" s="17">
        <f t="shared" si="50"/>
        <v>420</v>
      </c>
      <c r="Q1445" s="18">
        <f t="shared" si="51"/>
        <v>0</v>
      </c>
    </row>
    <row r="1446" spans="2:17" s="1" customFormat="1" ht="15.75" customHeight="1">
      <c r="B1446" s="14" t="s">
        <v>562</v>
      </c>
      <c r="C1446" s="34" t="s">
        <v>435</v>
      </c>
      <c r="D1446" s="26"/>
      <c r="E1446" s="21"/>
      <c r="F1446" s="34" t="s">
        <v>90</v>
      </c>
      <c r="G1446" s="9" t="s">
        <v>47</v>
      </c>
      <c r="H1446" s="11">
        <v>2019</v>
      </c>
      <c r="I1446" s="11" t="s">
        <v>5</v>
      </c>
      <c r="J1446" s="12" t="s">
        <v>100</v>
      </c>
      <c r="K1446" s="16" t="s">
        <v>6</v>
      </c>
      <c r="L1446" s="16" t="s">
        <v>7</v>
      </c>
      <c r="M1446" s="10">
        <v>0</v>
      </c>
      <c r="N1446" s="19">
        <v>120</v>
      </c>
      <c r="O1446" s="23"/>
      <c r="P1446" s="17">
        <f t="shared" si="50"/>
        <v>144</v>
      </c>
      <c r="Q1446" s="18">
        <f t="shared" si="51"/>
        <v>0</v>
      </c>
    </row>
    <row r="1447" spans="2:17" s="1" customFormat="1" ht="15.75" customHeight="1">
      <c r="B1447" s="14" t="s">
        <v>562</v>
      </c>
      <c r="C1447" s="34" t="s">
        <v>435</v>
      </c>
      <c r="D1447" s="26"/>
      <c r="E1447" s="21"/>
      <c r="F1447" s="34" t="s">
        <v>90</v>
      </c>
      <c r="G1447" s="9" t="s">
        <v>47</v>
      </c>
      <c r="H1447" s="11">
        <v>2020</v>
      </c>
      <c r="I1447" s="11" t="s">
        <v>5</v>
      </c>
      <c r="J1447" s="12" t="s">
        <v>244</v>
      </c>
      <c r="K1447" s="16" t="s">
        <v>6</v>
      </c>
      <c r="L1447" s="16" t="s">
        <v>7</v>
      </c>
      <c r="M1447" s="10">
        <v>6</v>
      </c>
      <c r="N1447" s="19">
        <v>105</v>
      </c>
      <c r="O1447" s="23">
        <v>630</v>
      </c>
      <c r="P1447" s="17">
        <f t="shared" si="50"/>
        <v>126</v>
      </c>
      <c r="Q1447" s="18">
        <f t="shared" si="51"/>
        <v>756</v>
      </c>
    </row>
    <row r="1448" spans="2:17" s="1" customFormat="1" ht="15.75" customHeight="1">
      <c r="B1448" s="14" t="s">
        <v>562</v>
      </c>
      <c r="C1448" s="34" t="s">
        <v>435</v>
      </c>
      <c r="D1448" s="25"/>
      <c r="E1448" s="20"/>
      <c r="F1448" s="34" t="s">
        <v>90</v>
      </c>
      <c r="G1448" s="9" t="s">
        <v>47</v>
      </c>
      <c r="H1448" s="11">
        <v>2020</v>
      </c>
      <c r="I1448" s="11" t="s">
        <v>5</v>
      </c>
      <c r="J1448" s="12" t="s">
        <v>100</v>
      </c>
      <c r="K1448" s="16" t="s">
        <v>6</v>
      </c>
      <c r="L1448" s="16" t="s">
        <v>7</v>
      </c>
      <c r="M1448" s="10">
        <v>12</v>
      </c>
      <c r="N1448" s="19">
        <v>105</v>
      </c>
      <c r="O1448" s="23"/>
      <c r="P1448" s="17">
        <f t="shared" si="50"/>
        <v>126</v>
      </c>
      <c r="Q1448" s="18">
        <f t="shared" si="51"/>
        <v>0</v>
      </c>
    </row>
    <row r="1449" spans="2:17" s="1" customFormat="1" ht="15.75" customHeight="1">
      <c r="B1449" s="14" t="s">
        <v>562</v>
      </c>
      <c r="C1449" s="34" t="s">
        <v>435</v>
      </c>
      <c r="D1449" s="26"/>
      <c r="E1449" s="21"/>
      <c r="F1449" s="34" t="s">
        <v>90</v>
      </c>
      <c r="G1449" s="9" t="s">
        <v>47</v>
      </c>
      <c r="H1449" s="11">
        <v>2020</v>
      </c>
      <c r="I1449" s="13" t="s">
        <v>12</v>
      </c>
      <c r="J1449" s="12" t="s">
        <v>100</v>
      </c>
      <c r="K1449" s="16" t="s">
        <v>6</v>
      </c>
      <c r="L1449" s="16" t="s">
        <v>7</v>
      </c>
      <c r="M1449" s="10">
        <v>1</v>
      </c>
      <c r="N1449" s="19">
        <v>350</v>
      </c>
      <c r="O1449" s="23"/>
      <c r="P1449" s="17">
        <f t="shared" si="50"/>
        <v>420</v>
      </c>
      <c r="Q1449" s="18">
        <f t="shared" si="51"/>
        <v>0</v>
      </c>
    </row>
    <row r="1450" spans="2:17" s="1" customFormat="1" ht="15.75" customHeight="1">
      <c r="B1450" s="14" t="s">
        <v>562</v>
      </c>
      <c r="C1450" s="34" t="s">
        <v>435</v>
      </c>
      <c r="D1450" s="26"/>
      <c r="E1450" s="21"/>
      <c r="F1450" s="34" t="s">
        <v>90</v>
      </c>
      <c r="G1450" s="9" t="s">
        <v>47</v>
      </c>
      <c r="H1450" s="11">
        <v>2021</v>
      </c>
      <c r="I1450" s="11" t="s">
        <v>5</v>
      </c>
      <c r="J1450" s="12" t="s">
        <v>244</v>
      </c>
      <c r="K1450" s="16" t="s">
        <v>6</v>
      </c>
      <c r="L1450" s="16" t="s">
        <v>7</v>
      </c>
      <c r="M1450" s="10">
        <v>6</v>
      </c>
      <c r="N1450" s="19">
        <v>105</v>
      </c>
      <c r="O1450" s="23">
        <v>630</v>
      </c>
      <c r="P1450" s="17">
        <f t="shared" si="50"/>
        <v>126</v>
      </c>
      <c r="Q1450" s="18">
        <f t="shared" si="51"/>
        <v>756</v>
      </c>
    </row>
    <row r="1451" spans="2:17" s="1" customFormat="1" ht="15.75" customHeight="1">
      <c r="B1451" s="14" t="s">
        <v>562</v>
      </c>
      <c r="C1451" s="34" t="s">
        <v>435</v>
      </c>
      <c r="D1451" s="25"/>
      <c r="E1451" s="20"/>
      <c r="F1451" s="34" t="s">
        <v>90</v>
      </c>
      <c r="G1451" s="9" t="s">
        <v>47</v>
      </c>
      <c r="H1451" s="11">
        <v>2021</v>
      </c>
      <c r="I1451" s="11" t="s">
        <v>5</v>
      </c>
      <c r="J1451" s="12" t="s">
        <v>100</v>
      </c>
      <c r="K1451" s="16" t="s">
        <v>6</v>
      </c>
      <c r="L1451" s="16" t="s">
        <v>7</v>
      </c>
      <c r="M1451" s="10">
        <v>12</v>
      </c>
      <c r="N1451" s="19">
        <v>105</v>
      </c>
      <c r="O1451" s="23"/>
      <c r="P1451" s="17">
        <f t="shared" si="50"/>
        <v>126</v>
      </c>
      <c r="Q1451" s="18">
        <f t="shared" si="51"/>
        <v>0</v>
      </c>
    </row>
    <row r="1452" spans="2:17" s="1" customFormat="1" ht="15.75" customHeight="1">
      <c r="B1452" s="14" t="s">
        <v>562</v>
      </c>
      <c r="C1452" s="34" t="s">
        <v>435</v>
      </c>
      <c r="D1452" s="25"/>
      <c r="E1452" s="20"/>
      <c r="F1452" s="34" t="s">
        <v>90</v>
      </c>
      <c r="G1452" s="9" t="s">
        <v>47</v>
      </c>
      <c r="H1452" s="11">
        <v>2022</v>
      </c>
      <c r="I1452" s="11" t="s">
        <v>5</v>
      </c>
      <c r="J1452" s="12" t="s">
        <v>100</v>
      </c>
      <c r="K1452" s="16" t="s">
        <v>6</v>
      </c>
      <c r="L1452" s="16" t="s">
        <v>7</v>
      </c>
      <c r="M1452" s="10">
        <v>2</v>
      </c>
      <c r="N1452" s="19">
        <v>90</v>
      </c>
      <c r="O1452" s="23"/>
      <c r="P1452" s="17">
        <f t="shared" si="50"/>
        <v>108</v>
      </c>
      <c r="Q1452" s="18">
        <f t="shared" si="51"/>
        <v>0</v>
      </c>
    </row>
    <row r="1453" spans="2:17" s="1" customFormat="1" ht="15.75" customHeight="1">
      <c r="B1453" s="14" t="s">
        <v>271</v>
      </c>
      <c r="C1453" s="34" t="s">
        <v>272</v>
      </c>
      <c r="D1453" s="26"/>
      <c r="E1453" s="21"/>
      <c r="F1453" s="34" t="s">
        <v>90</v>
      </c>
      <c r="G1453" s="9" t="s">
        <v>47</v>
      </c>
      <c r="H1453" s="11">
        <v>2000</v>
      </c>
      <c r="I1453" s="11" t="s">
        <v>5</v>
      </c>
      <c r="J1453" s="12" t="s">
        <v>100</v>
      </c>
      <c r="K1453" s="16" t="s">
        <v>6</v>
      </c>
      <c r="L1453" s="16" t="s">
        <v>7</v>
      </c>
      <c r="M1453" s="10">
        <v>0</v>
      </c>
      <c r="N1453" s="19">
        <v>280</v>
      </c>
      <c r="O1453" s="23"/>
      <c r="P1453" s="17">
        <f t="shared" si="50"/>
        <v>336</v>
      </c>
      <c r="Q1453" s="18">
        <f t="shared" si="51"/>
        <v>0</v>
      </c>
    </row>
    <row r="1454" spans="2:17" s="1" customFormat="1" ht="15.75" customHeight="1">
      <c r="B1454" s="14" t="s">
        <v>563</v>
      </c>
      <c r="C1454" s="34" t="s">
        <v>439</v>
      </c>
      <c r="D1454" s="25"/>
      <c r="E1454" s="20"/>
      <c r="F1454" s="34" t="s">
        <v>90</v>
      </c>
      <c r="G1454" s="9" t="s">
        <v>47</v>
      </c>
      <c r="H1454" s="11">
        <v>2014</v>
      </c>
      <c r="I1454" s="11" t="s">
        <v>5</v>
      </c>
      <c r="J1454" s="12" t="s">
        <v>100</v>
      </c>
      <c r="K1454" s="16" t="s">
        <v>6</v>
      </c>
      <c r="L1454" s="16" t="s">
        <v>7</v>
      </c>
      <c r="M1454" s="10">
        <v>0</v>
      </c>
      <c r="N1454" s="19">
        <v>115</v>
      </c>
      <c r="O1454" s="23"/>
      <c r="P1454" s="17">
        <f t="shared" si="50"/>
        <v>138</v>
      </c>
      <c r="Q1454" s="18">
        <f t="shared" si="51"/>
        <v>0</v>
      </c>
    </row>
    <row r="1455" spans="2:17" s="1" customFormat="1" ht="15.75" customHeight="1">
      <c r="B1455" s="14" t="s">
        <v>563</v>
      </c>
      <c r="C1455" s="34" t="s">
        <v>439</v>
      </c>
      <c r="D1455" s="26"/>
      <c r="E1455" s="21"/>
      <c r="F1455" s="34" t="s">
        <v>90</v>
      </c>
      <c r="G1455" s="9" t="s">
        <v>47</v>
      </c>
      <c r="H1455" s="11">
        <v>2017</v>
      </c>
      <c r="I1455" s="11" t="s">
        <v>5</v>
      </c>
      <c r="J1455" s="12" t="s">
        <v>100</v>
      </c>
      <c r="K1455" s="16" t="s">
        <v>6</v>
      </c>
      <c r="L1455" s="16" t="s">
        <v>7</v>
      </c>
      <c r="M1455" s="10">
        <v>0</v>
      </c>
      <c r="N1455" s="19">
        <v>105</v>
      </c>
      <c r="O1455" s="23"/>
      <c r="P1455" s="17">
        <f t="shared" si="50"/>
        <v>126</v>
      </c>
      <c r="Q1455" s="18">
        <f t="shared" si="51"/>
        <v>0</v>
      </c>
    </row>
    <row r="1456" spans="2:17" s="1" customFormat="1" ht="15.75" customHeight="1">
      <c r="B1456" s="14" t="s">
        <v>564</v>
      </c>
      <c r="C1456" s="34" t="s">
        <v>435</v>
      </c>
      <c r="D1456" s="26"/>
      <c r="E1456" s="21"/>
      <c r="F1456" s="34" t="s">
        <v>90</v>
      </c>
      <c r="G1456" s="9" t="s">
        <v>47</v>
      </c>
      <c r="H1456" s="11">
        <v>2020</v>
      </c>
      <c r="I1456" s="11" t="s">
        <v>5</v>
      </c>
      <c r="J1456" s="12" t="s">
        <v>100</v>
      </c>
      <c r="K1456" s="16" t="s">
        <v>6</v>
      </c>
      <c r="L1456" s="16" t="s">
        <v>7</v>
      </c>
      <c r="M1456" s="10">
        <v>0</v>
      </c>
      <c r="N1456" s="19">
        <v>30</v>
      </c>
      <c r="O1456" s="23"/>
      <c r="P1456" s="17">
        <f t="shared" si="50"/>
        <v>36</v>
      </c>
      <c r="Q1456" s="18">
        <f t="shared" si="51"/>
        <v>0</v>
      </c>
    </row>
    <row r="1457" spans="2:17" s="1" customFormat="1" ht="15.75" customHeight="1">
      <c r="B1457" s="14" t="s">
        <v>565</v>
      </c>
      <c r="C1457" s="34" t="s">
        <v>440</v>
      </c>
      <c r="D1457" s="26"/>
      <c r="E1457" s="21"/>
      <c r="F1457" s="34" t="s">
        <v>90</v>
      </c>
      <c r="G1457" s="9" t="s">
        <v>47</v>
      </c>
      <c r="H1457" s="11">
        <v>2016</v>
      </c>
      <c r="I1457" s="11" t="s">
        <v>5</v>
      </c>
      <c r="J1457" s="12" t="s">
        <v>100</v>
      </c>
      <c r="K1457" s="16" t="s">
        <v>6</v>
      </c>
      <c r="L1457" s="16" t="s">
        <v>7</v>
      </c>
      <c r="M1457" s="10">
        <v>0</v>
      </c>
      <c r="N1457" s="19">
        <v>280</v>
      </c>
      <c r="O1457" s="23"/>
      <c r="P1457" s="17">
        <f t="shared" si="50"/>
        <v>336</v>
      </c>
      <c r="Q1457" s="18">
        <f t="shared" si="51"/>
        <v>0</v>
      </c>
    </row>
    <row r="1458" spans="2:17" s="1" customFormat="1" ht="15.75" customHeight="1">
      <c r="B1458" s="14" t="s">
        <v>565</v>
      </c>
      <c r="C1458" s="34" t="s">
        <v>441</v>
      </c>
      <c r="D1458" s="25"/>
      <c r="E1458" s="20"/>
      <c r="F1458" s="34" t="s">
        <v>90</v>
      </c>
      <c r="G1458" s="9" t="s">
        <v>47</v>
      </c>
      <c r="H1458" s="11">
        <v>2014</v>
      </c>
      <c r="I1458" s="11" t="s">
        <v>5</v>
      </c>
      <c r="J1458" s="12" t="s">
        <v>100</v>
      </c>
      <c r="K1458" s="16" t="s">
        <v>6</v>
      </c>
      <c r="L1458" s="16" t="s">
        <v>7</v>
      </c>
      <c r="M1458" s="10">
        <v>0</v>
      </c>
      <c r="N1458" s="19">
        <v>265</v>
      </c>
      <c r="O1458" s="23"/>
      <c r="P1458" s="17">
        <f t="shared" si="50"/>
        <v>318</v>
      </c>
      <c r="Q1458" s="18">
        <f t="shared" si="51"/>
        <v>0</v>
      </c>
    </row>
    <row r="1459" spans="2:17" s="1" customFormat="1" ht="15.75" customHeight="1">
      <c r="B1459" s="14" t="s">
        <v>565</v>
      </c>
      <c r="C1459" s="34" t="s">
        <v>441</v>
      </c>
      <c r="D1459" s="26"/>
      <c r="E1459" s="21"/>
      <c r="F1459" s="34" t="s">
        <v>90</v>
      </c>
      <c r="G1459" s="9" t="s">
        <v>47</v>
      </c>
      <c r="H1459" s="11">
        <v>2017</v>
      </c>
      <c r="I1459" s="11" t="s">
        <v>5</v>
      </c>
      <c r="J1459" s="12" t="s">
        <v>100</v>
      </c>
      <c r="K1459" s="16" t="s">
        <v>6</v>
      </c>
      <c r="L1459" s="16" t="s">
        <v>7</v>
      </c>
      <c r="M1459" s="10">
        <v>0</v>
      </c>
      <c r="N1459" s="19">
        <v>280</v>
      </c>
      <c r="O1459" s="23"/>
      <c r="P1459" s="17">
        <f t="shared" si="50"/>
        <v>336</v>
      </c>
      <c r="Q1459" s="18">
        <f t="shared" si="51"/>
        <v>0</v>
      </c>
    </row>
    <row r="1460" spans="2:17" s="1" customFormat="1" ht="15.75" customHeight="1">
      <c r="B1460" s="14" t="s">
        <v>565</v>
      </c>
      <c r="C1460" s="34" t="s">
        <v>435</v>
      </c>
      <c r="D1460" s="26"/>
      <c r="E1460" s="21"/>
      <c r="F1460" s="34" t="s">
        <v>90</v>
      </c>
      <c r="G1460" s="9" t="s">
        <v>47</v>
      </c>
      <c r="H1460" s="11">
        <v>2020</v>
      </c>
      <c r="I1460" s="11" t="s">
        <v>5</v>
      </c>
      <c r="J1460" s="12" t="s">
        <v>100</v>
      </c>
      <c r="K1460" s="16" t="s">
        <v>6</v>
      </c>
      <c r="L1460" s="16" t="s">
        <v>7</v>
      </c>
      <c r="M1460" s="10">
        <v>6</v>
      </c>
      <c r="N1460" s="19">
        <v>80</v>
      </c>
      <c r="O1460" s="23"/>
      <c r="P1460" s="17">
        <f t="shared" si="50"/>
        <v>96</v>
      </c>
      <c r="Q1460" s="18">
        <f t="shared" si="51"/>
        <v>0</v>
      </c>
    </row>
    <row r="1461" spans="2:17" s="1" customFormat="1" ht="15.75" customHeight="1">
      <c r="B1461" s="14" t="s">
        <v>566</v>
      </c>
      <c r="C1461" s="34" t="s">
        <v>442</v>
      </c>
      <c r="D1461" s="26"/>
      <c r="E1461" s="21"/>
      <c r="F1461" s="34" t="s">
        <v>91</v>
      </c>
      <c r="G1461" s="9" t="s">
        <v>47</v>
      </c>
      <c r="H1461" s="11">
        <v>2020</v>
      </c>
      <c r="I1461" s="11" t="s">
        <v>5</v>
      </c>
      <c r="J1461" s="12" t="s">
        <v>100</v>
      </c>
      <c r="K1461" s="16" t="s">
        <v>6</v>
      </c>
      <c r="L1461" s="16" t="s">
        <v>7</v>
      </c>
      <c r="M1461" s="10">
        <v>12</v>
      </c>
      <c r="N1461" s="19">
        <v>19</v>
      </c>
      <c r="O1461" s="23"/>
      <c r="P1461" s="17">
        <f t="shared" si="50"/>
        <v>22.8</v>
      </c>
      <c r="Q1461" s="18">
        <f t="shared" si="51"/>
        <v>0</v>
      </c>
    </row>
    <row r="1462" spans="2:17" s="1" customFormat="1" ht="15.75" customHeight="1">
      <c r="B1462" s="14" t="s">
        <v>566</v>
      </c>
      <c r="C1462" s="34" t="s">
        <v>443</v>
      </c>
      <c r="D1462" s="26"/>
      <c r="E1462" s="21"/>
      <c r="F1462" s="34" t="s">
        <v>90</v>
      </c>
      <c r="G1462" s="9" t="s">
        <v>47</v>
      </c>
      <c r="H1462" s="11">
        <v>2020</v>
      </c>
      <c r="I1462" s="11" t="s">
        <v>5</v>
      </c>
      <c r="J1462" s="12" t="s">
        <v>100</v>
      </c>
      <c r="K1462" s="16" t="s">
        <v>6</v>
      </c>
      <c r="L1462" s="16" t="s">
        <v>7</v>
      </c>
      <c r="M1462" s="10">
        <v>0</v>
      </c>
      <c r="N1462" s="19">
        <v>19</v>
      </c>
      <c r="O1462" s="23"/>
      <c r="P1462" s="17">
        <f t="shared" si="50"/>
        <v>22.8</v>
      </c>
      <c r="Q1462" s="18">
        <f t="shared" si="51"/>
        <v>0</v>
      </c>
    </row>
    <row r="1463" spans="2:17" s="1" customFormat="1" ht="15.75" customHeight="1">
      <c r="B1463" s="14" t="s">
        <v>567</v>
      </c>
      <c r="C1463" s="34" t="s">
        <v>444</v>
      </c>
      <c r="D1463" s="26"/>
      <c r="E1463" s="21"/>
      <c r="F1463" s="34" t="s">
        <v>90</v>
      </c>
      <c r="G1463" s="9" t="s">
        <v>47</v>
      </c>
      <c r="H1463" s="11">
        <v>2019</v>
      </c>
      <c r="I1463" s="11" t="s">
        <v>5</v>
      </c>
      <c r="J1463" s="12" t="s">
        <v>100</v>
      </c>
      <c r="K1463" s="16" t="s">
        <v>6</v>
      </c>
      <c r="L1463" s="16" t="s">
        <v>7</v>
      </c>
      <c r="M1463" s="10">
        <v>1</v>
      </c>
      <c r="N1463" s="19">
        <v>50</v>
      </c>
      <c r="O1463" s="23"/>
      <c r="P1463" s="17">
        <f t="shared" si="50"/>
        <v>60</v>
      </c>
      <c r="Q1463" s="18">
        <f t="shared" si="51"/>
        <v>0</v>
      </c>
    </row>
    <row r="1464" spans="2:17" s="1" customFormat="1" ht="15.75" customHeight="1">
      <c r="B1464" s="14" t="s">
        <v>471</v>
      </c>
      <c r="C1464" s="34" t="s">
        <v>472</v>
      </c>
      <c r="D1464" s="26"/>
      <c r="E1464" s="21"/>
      <c r="F1464" s="34" t="s">
        <v>90</v>
      </c>
      <c r="G1464" s="9" t="s">
        <v>47</v>
      </c>
      <c r="H1464" s="11">
        <v>2022</v>
      </c>
      <c r="I1464" s="11" t="s">
        <v>5</v>
      </c>
      <c r="J1464" s="12" t="s">
        <v>100</v>
      </c>
      <c r="K1464" s="16" t="s">
        <v>6</v>
      </c>
      <c r="L1464" s="16" t="s">
        <v>7</v>
      </c>
      <c r="M1464" s="10">
        <v>48</v>
      </c>
      <c r="N1464" s="19">
        <v>30</v>
      </c>
      <c r="O1464" s="23"/>
      <c r="P1464" s="17">
        <f t="shared" si="50"/>
        <v>36</v>
      </c>
      <c r="Q1464" s="18">
        <f t="shared" si="51"/>
        <v>0</v>
      </c>
    </row>
    <row r="1465" spans="2:17" s="1" customFormat="1" ht="15.75" customHeight="1">
      <c r="B1465" s="14" t="s">
        <v>471</v>
      </c>
      <c r="C1465" s="34" t="s">
        <v>472</v>
      </c>
      <c r="D1465" s="26"/>
      <c r="E1465" s="21"/>
      <c r="F1465" s="34" t="s">
        <v>90</v>
      </c>
      <c r="G1465" s="9" t="s">
        <v>47</v>
      </c>
      <c r="H1465" s="11">
        <v>2023</v>
      </c>
      <c r="I1465" s="11" t="s">
        <v>5</v>
      </c>
      <c r="J1465" s="12" t="s">
        <v>100</v>
      </c>
      <c r="K1465" s="16" t="s">
        <v>6</v>
      </c>
      <c r="L1465" s="16" t="s">
        <v>7</v>
      </c>
      <c r="M1465" s="10">
        <v>48</v>
      </c>
      <c r="N1465" s="19">
        <v>25</v>
      </c>
      <c r="O1465" s="23"/>
      <c r="P1465" s="17">
        <f t="shared" si="50"/>
        <v>30</v>
      </c>
      <c r="Q1465" s="18">
        <f t="shared" si="51"/>
        <v>0</v>
      </c>
    </row>
    <row r="1466" spans="2:17" s="1" customFormat="1" ht="15.75" customHeight="1">
      <c r="B1466" s="14" t="s">
        <v>471</v>
      </c>
      <c r="C1466" s="34" t="s">
        <v>472</v>
      </c>
      <c r="D1466" s="26"/>
      <c r="E1466" s="21"/>
      <c r="F1466" s="34" t="s">
        <v>90</v>
      </c>
      <c r="G1466" s="9" t="s">
        <v>47</v>
      </c>
      <c r="H1466" s="11">
        <v>2023</v>
      </c>
      <c r="I1466" s="11" t="s">
        <v>12</v>
      </c>
      <c r="J1466" s="12" t="s">
        <v>100</v>
      </c>
      <c r="K1466" s="16" t="s">
        <v>6</v>
      </c>
      <c r="L1466" s="16" t="s">
        <v>7</v>
      </c>
      <c r="M1466" s="10">
        <v>6</v>
      </c>
      <c r="N1466" s="19">
        <v>55</v>
      </c>
      <c r="O1466" s="23"/>
      <c r="P1466" s="17">
        <f t="shared" si="50"/>
        <v>66</v>
      </c>
      <c r="Q1466" s="18">
        <f t="shared" si="51"/>
        <v>0</v>
      </c>
    </row>
    <row r="1467" spans="2:17" s="1" customFormat="1" ht="15.75" customHeight="1">
      <c r="B1467" s="14" t="s">
        <v>471</v>
      </c>
      <c r="C1467" s="34" t="s">
        <v>472</v>
      </c>
      <c r="D1467" s="26"/>
      <c r="E1467" s="21"/>
      <c r="F1467" s="34" t="s">
        <v>90</v>
      </c>
      <c r="G1467" s="9" t="s">
        <v>47</v>
      </c>
      <c r="H1467" s="11">
        <v>2024</v>
      </c>
      <c r="I1467" s="11" t="s">
        <v>5</v>
      </c>
      <c r="J1467" s="12" t="s">
        <v>100</v>
      </c>
      <c r="K1467" s="16" t="s">
        <v>6</v>
      </c>
      <c r="L1467" s="16" t="s">
        <v>7</v>
      </c>
      <c r="M1467" s="10">
        <v>120</v>
      </c>
      <c r="N1467" s="19">
        <v>25</v>
      </c>
      <c r="O1467" s="23"/>
      <c r="P1467" s="17">
        <f t="shared" si="50"/>
        <v>30</v>
      </c>
      <c r="Q1467" s="18">
        <f t="shared" si="51"/>
        <v>0</v>
      </c>
    </row>
    <row r="1468" spans="2:17" s="1" customFormat="1" ht="15.75" customHeight="1">
      <c r="B1468" s="14" t="s">
        <v>588</v>
      </c>
      <c r="C1468" s="34" t="s">
        <v>589</v>
      </c>
      <c r="D1468" s="26"/>
      <c r="E1468" s="21"/>
      <c r="F1468" s="34" t="s">
        <v>90</v>
      </c>
      <c r="G1468" s="9" t="s">
        <v>47</v>
      </c>
      <c r="H1468" s="11">
        <v>2005</v>
      </c>
      <c r="I1468" s="11" t="s">
        <v>5</v>
      </c>
      <c r="J1468" s="12" t="s">
        <v>100</v>
      </c>
      <c r="K1468" s="16" t="s">
        <v>6</v>
      </c>
      <c r="L1468" s="16" t="s">
        <v>7</v>
      </c>
      <c r="M1468" s="10">
        <v>6</v>
      </c>
      <c r="N1468" s="19">
        <v>1200</v>
      </c>
      <c r="O1468" s="23"/>
      <c r="P1468" s="17">
        <f t="shared" si="50"/>
        <v>1440</v>
      </c>
      <c r="Q1468" s="18">
        <f t="shared" si="51"/>
        <v>0</v>
      </c>
    </row>
    <row r="1469" spans="2:17" s="1" customFormat="1" ht="15.75" customHeight="1">
      <c r="B1469" s="14" t="s">
        <v>568</v>
      </c>
      <c r="C1469" s="34" t="s">
        <v>445</v>
      </c>
      <c r="D1469" s="25"/>
      <c r="E1469" s="20"/>
      <c r="F1469" s="34" t="s">
        <v>90</v>
      </c>
      <c r="G1469" s="9" t="s">
        <v>47</v>
      </c>
      <c r="H1469" s="11">
        <v>2022</v>
      </c>
      <c r="I1469" s="11" t="s">
        <v>5</v>
      </c>
      <c r="J1469" s="12" t="s">
        <v>100</v>
      </c>
      <c r="K1469" s="16" t="s">
        <v>6</v>
      </c>
      <c r="L1469" s="16" t="s">
        <v>7</v>
      </c>
      <c r="M1469" s="10">
        <v>6</v>
      </c>
      <c r="N1469" s="19">
        <v>50</v>
      </c>
      <c r="O1469" s="23"/>
      <c r="P1469" s="17">
        <f t="shared" si="50"/>
        <v>60</v>
      </c>
      <c r="Q1469" s="18">
        <f t="shared" si="51"/>
        <v>0</v>
      </c>
    </row>
    <row r="1470" spans="2:17" s="1" customFormat="1" ht="15.75" customHeight="1">
      <c r="B1470" s="14" t="s">
        <v>593</v>
      </c>
      <c r="C1470" s="34" t="s">
        <v>594</v>
      </c>
      <c r="D1470" s="26" t="s">
        <v>251</v>
      </c>
      <c r="E1470" s="21"/>
      <c r="F1470" s="50" t="s">
        <v>595</v>
      </c>
      <c r="G1470" s="9" t="s">
        <v>596</v>
      </c>
      <c r="H1470" s="11">
        <v>1969</v>
      </c>
      <c r="I1470" s="11" t="s">
        <v>597</v>
      </c>
      <c r="J1470" s="12" t="s">
        <v>100</v>
      </c>
      <c r="K1470" s="16" t="s">
        <v>6</v>
      </c>
      <c r="L1470" s="16" t="s">
        <v>9</v>
      </c>
      <c r="M1470" s="10">
        <v>1</v>
      </c>
      <c r="N1470" s="19">
        <v>300</v>
      </c>
      <c r="O1470" s="23"/>
      <c r="P1470" s="17">
        <f t="shared" si="50"/>
        <v>360</v>
      </c>
      <c r="Q1470" s="18">
        <f t="shared" si="51"/>
        <v>0</v>
      </c>
    </row>
    <row r="1471" spans="2:17" s="1" customFormat="1" ht="15.75" customHeight="1">
      <c r="B1471" s="14" t="s">
        <v>22</v>
      </c>
      <c r="C1471" s="34"/>
      <c r="D1471" s="26"/>
      <c r="E1471" s="21"/>
      <c r="F1471" s="34" t="s">
        <v>90</v>
      </c>
      <c r="G1471" s="9" t="s">
        <v>13</v>
      </c>
      <c r="H1471" s="11">
        <v>1972</v>
      </c>
      <c r="I1471" s="11" t="s">
        <v>5</v>
      </c>
      <c r="J1471" s="12" t="s">
        <v>100</v>
      </c>
      <c r="K1471" s="16" t="s">
        <v>25</v>
      </c>
      <c r="L1471" s="16" t="s">
        <v>31</v>
      </c>
      <c r="M1471" s="10">
        <v>0</v>
      </c>
      <c r="N1471" s="19">
        <v>125</v>
      </c>
      <c r="O1471" s="23"/>
      <c r="P1471" s="17">
        <f t="shared" si="50"/>
        <v>150</v>
      </c>
      <c r="Q1471" s="18">
        <f t="shared" si="51"/>
        <v>0</v>
      </c>
    </row>
    <row r="1472" spans="2:17" s="1" customFormat="1" ht="15.75" customHeight="1">
      <c r="B1472" s="14" t="s">
        <v>22</v>
      </c>
      <c r="C1472" s="34"/>
      <c r="D1472" s="28"/>
      <c r="E1472" s="24"/>
      <c r="F1472" s="34" t="s">
        <v>90</v>
      </c>
      <c r="G1472" s="9" t="s">
        <v>13</v>
      </c>
      <c r="H1472" s="11">
        <v>1976</v>
      </c>
      <c r="I1472" s="11" t="s">
        <v>12</v>
      </c>
      <c r="J1472" s="12" t="s">
        <v>100</v>
      </c>
      <c r="K1472" s="16" t="s">
        <v>25</v>
      </c>
      <c r="L1472" s="16" t="s">
        <v>24</v>
      </c>
      <c r="M1472" s="10">
        <v>0</v>
      </c>
      <c r="N1472" s="19">
        <v>340</v>
      </c>
      <c r="O1472" s="23"/>
      <c r="P1472" s="17">
        <f t="shared" si="50"/>
        <v>408</v>
      </c>
      <c r="Q1472" s="18">
        <f t="shared" si="51"/>
        <v>0</v>
      </c>
    </row>
    <row r="1473" spans="2:17" s="1" customFormat="1" ht="15.75" customHeight="1">
      <c r="B1473" s="14" t="s">
        <v>22</v>
      </c>
      <c r="C1473" s="34"/>
      <c r="D1473" s="26"/>
      <c r="E1473" s="21"/>
      <c r="F1473" s="34" t="s">
        <v>90</v>
      </c>
      <c r="G1473" s="9" t="s">
        <v>13</v>
      </c>
      <c r="H1473" s="11">
        <v>1978</v>
      </c>
      <c r="I1473" s="11" t="s">
        <v>5</v>
      </c>
      <c r="J1473" s="12" t="s">
        <v>100</v>
      </c>
      <c r="K1473" s="16" t="s">
        <v>25</v>
      </c>
      <c r="L1473" s="16" t="s">
        <v>26</v>
      </c>
      <c r="M1473" s="10">
        <v>0</v>
      </c>
      <c r="N1473" s="19">
        <v>125</v>
      </c>
      <c r="O1473" s="23"/>
      <c r="P1473" s="17">
        <f t="shared" si="50"/>
        <v>150</v>
      </c>
      <c r="Q1473" s="18">
        <f t="shared" si="51"/>
        <v>0</v>
      </c>
    </row>
    <row r="1474" spans="2:17" s="1" customFormat="1" ht="15.75" customHeight="1">
      <c r="B1474" s="14" t="s">
        <v>22</v>
      </c>
      <c r="C1474" s="34"/>
      <c r="D1474" s="26"/>
      <c r="E1474" s="21"/>
      <c r="F1474" s="34" t="s">
        <v>90</v>
      </c>
      <c r="G1474" s="9" t="s">
        <v>13</v>
      </c>
      <c r="H1474" s="11">
        <v>1979</v>
      </c>
      <c r="I1474" s="11" t="s">
        <v>5</v>
      </c>
      <c r="J1474" s="12" t="s">
        <v>100</v>
      </c>
      <c r="K1474" s="16" t="s">
        <v>25</v>
      </c>
      <c r="L1474" s="16" t="s">
        <v>24</v>
      </c>
      <c r="M1474" s="10">
        <v>0</v>
      </c>
      <c r="N1474" s="19">
        <v>125</v>
      </c>
      <c r="O1474" s="23"/>
      <c r="P1474" s="17">
        <f t="shared" si="50"/>
        <v>150</v>
      </c>
      <c r="Q1474" s="18">
        <f t="shared" si="51"/>
        <v>0</v>
      </c>
    </row>
    <row r="1475" spans="2:17" s="1" customFormat="1" ht="15.75" customHeight="1">
      <c r="B1475" s="14" t="s">
        <v>22</v>
      </c>
      <c r="C1475" s="34"/>
      <c r="D1475" s="26"/>
      <c r="E1475" s="21"/>
      <c r="F1475" s="34" t="s">
        <v>90</v>
      </c>
      <c r="G1475" s="9" t="s">
        <v>13</v>
      </c>
      <c r="H1475" s="11">
        <v>1983</v>
      </c>
      <c r="I1475" s="11" t="s">
        <v>5</v>
      </c>
      <c r="J1475" s="12" t="s">
        <v>100</v>
      </c>
      <c r="K1475" s="16" t="s">
        <v>25</v>
      </c>
      <c r="L1475" s="16" t="s">
        <v>24</v>
      </c>
      <c r="M1475" s="10">
        <v>0</v>
      </c>
      <c r="N1475" s="19">
        <v>215</v>
      </c>
      <c r="O1475" s="23"/>
      <c r="P1475" s="17">
        <f t="shared" si="50"/>
        <v>258</v>
      </c>
      <c r="Q1475" s="18">
        <f t="shared" si="51"/>
        <v>0</v>
      </c>
    </row>
    <row r="1476" spans="2:17" s="1" customFormat="1" ht="15.75" customHeight="1">
      <c r="B1476" s="14" t="s">
        <v>22</v>
      </c>
      <c r="C1476" s="34"/>
      <c r="D1476" s="25"/>
      <c r="E1476" s="20"/>
      <c r="F1476" s="34" t="s">
        <v>90</v>
      </c>
      <c r="G1476" s="9" t="s">
        <v>13</v>
      </c>
      <c r="H1476" s="11">
        <v>1985</v>
      </c>
      <c r="I1476" s="11" t="s">
        <v>5</v>
      </c>
      <c r="J1476" s="12" t="s">
        <v>33</v>
      </c>
      <c r="K1476" s="16" t="s">
        <v>6</v>
      </c>
      <c r="L1476" s="16" t="s">
        <v>9</v>
      </c>
      <c r="M1476" s="10">
        <v>0</v>
      </c>
      <c r="N1476" s="19">
        <v>280</v>
      </c>
      <c r="O1476" s="23">
        <v>3360</v>
      </c>
      <c r="P1476" s="17">
        <f t="shared" si="50"/>
        <v>336</v>
      </c>
      <c r="Q1476" s="18">
        <f t="shared" si="51"/>
        <v>4032</v>
      </c>
    </row>
    <row r="1477" spans="2:17" s="1" customFormat="1" ht="15.75" customHeight="1">
      <c r="B1477" s="14" t="s">
        <v>22</v>
      </c>
      <c r="C1477" s="34"/>
      <c r="D1477" s="26"/>
      <c r="E1477" s="21"/>
      <c r="F1477" s="34" t="s">
        <v>90</v>
      </c>
      <c r="G1477" s="9" t="s">
        <v>13</v>
      </c>
      <c r="H1477" s="11">
        <v>1986</v>
      </c>
      <c r="I1477" s="11" t="s">
        <v>5</v>
      </c>
      <c r="J1477" s="12" t="s">
        <v>100</v>
      </c>
      <c r="K1477" s="16" t="s">
        <v>25</v>
      </c>
      <c r="L1477" s="16" t="s">
        <v>24</v>
      </c>
      <c r="M1477" s="10">
        <v>0</v>
      </c>
      <c r="N1477" s="19">
        <v>250</v>
      </c>
      <c r="O1477" s="23"/>
      <c r="P1477" s="17">
        <f t="shared" si="50"/>
        <v>300</v>
      </c>
      <c r="Q1477" s="18">
        <f t="shared" si="51"/>
        <v>0</v>
      </c>
    </row>
    <row r="1478" spans="2:17" s="1" customFormat="1" ht="15.75" customHeight="1">
      <c r="B1478" s="14" t="s">
        <v>22</v>
      </c>
      <c r="C1478" s="34"/>
      <c r="D1478" s="26" t="s">
        <v>251</v>
      </c>
      <c r="E1478" s="21"/>
      <c r="F1478" s="34" t="s">
        <v>90</v>
      </c>
      <c r="G1478" s="9" t="s">
        <v>13</v>
      </c>
      <c r="H1478" s="11">
        <v>1988</v>
      </c>
      <c r="I1478" s="11" t="s">
        <v>5</v>
      </c>
      <c r="J1478" s="12" t="s">
        <v>33</v>
      </c>
      <c r="K1478" s="16" t="s">
        <v>6</v>
      </c>
      <c r="L1478" s="16" t="s">
        <v>24</v>
      </c>
      <c r="M1478" s="10">
        <v>12</v>
      </c>
      <c r="N1478" s="19">
        <v>260</v>
      </c>
      <c r="O1478" s="23">
        <v>3120</v>
      </c>
      <c r="P1478" s="17">
        <f t="shared" ref="P1478:P1541" si="52">N1478*1.2</f>
        <v>312</v>
      </c>
      <c r="Q1478" s="18">
        <f t="shared" ref="Q1478:Q1541" si="53">O1478*1.2</f>
        <v>3744</v>
      </c>
    </row>
    <row r="1479" spans="2:17" s="1" customFormat="1" ht="15.75" customHeight="1">
      <c r="B1479" s="14" t="s">
        <v>22</v>
      </c>
      <c r="C1479" s="34"/>
      <c r="D1479" s="25"/>
      <c r="E1479" s="20"/>
      <c r="F1479" s="34" t="s">
        <v>90</v>
      </c>
      <c r="G1479" s="9" t="s">
        <v>13</v>
      </c>
      <c r="H1479" s="11">
        <v>1989</v>
      </c>
      <c r="I1479" s="11" t="s">
        <v>5</v>
      </c>
      <c r="J1479" s="12" t="s">
        <v>33</v>
      </c>
      <c r="K1479" s="16" t="s">
        <v>6</v>
      </c>
      <c r="L1479" s="16" t="s">
        <v>7</v>
      </c>
      <c r="M1479" s="10">
        <v>0</v>
      </c>
      <c r="N1479" s="19">
        <v>440</v>
      </c>
      <c r="O1479" s="23">
        <v>5280</v>
      </c>
      <c r="P1479" s="17">
        <f t="shared" si="52"/>
        <v>528</v>
      </c>
      <c r="Q1479" s="18">
        <f t="shared" si="53"/>
        <v>6336</v>
      </c>
    </row>
    <row r="1480" spans="2:17" s="1" customFormat="1" ht="15.75" customHeight="1">
      <c r="B1480" s="14" t="s">
        <v>22</v>
      </c>
      <c r="C1480" s="34"/>
      <c r="D1480" s="26"/>
      <c r="E1480" s="21"/>
      <c r="F1480" s="34" t="s">
        <v>90</v>
      </c>
      <c r="G1480" s="9" t="s">
        <v>13</v>
      </c>
      <c r="H1480" s="11">
        <v>1989</v>
      </c>
      <c r="I1480" s="11" t="s">
        <v>5</v>
      </c>
      <c r="J1480" s="12" t="s">
        <v>23</v>
      </c>
      <c r="K1480" s="16" t="s">
        <v>6</v>
      </c>
      <c r="L1480" s="16" t="s">
        <v>24</v>
      </c>
      <c r="M1480" s="10">
        <v>0</v>
      </c>
      <c r="N1480" s="19">
        <v>470</v>
      </c>
      <c r="O1480" s="23">
        <v>2820</v>
      </c>
      <c r="P1480" s="17">
        <f t="shared" si="52"/>
        <v>564</v>
      </c>
      <c r="Q1480" s="18">
        <f t="shared" si="53"/>
        <v>3384</v>
      </c>
    </row>
    <row r="1481" spans="2:17" s="1" customFormat="1" ht="15.75" customHeight="1">
      <c r="B1481" s="14" t="s">
        <v>22</v>
      </c>
      <c r="C1481" s="34"/>
      <c r="D1481" s="26" t="s">
        <v>251</v>
      </c>
      <c r="E1481" s="21"/>
      <c r="F1481" s="34" t="s">
        <v>90</v>
      </c>
      <c r="G1481" s="9" t="s">
        <v>13</v>
      </c>
      <c r="H1481" s="11">
        <v>1990</v>
      </c>
      <c r="I1481" s="11" t="s">
        <v>5</v>
      </c>
      <c r="J1481" s="12" t="s">
        <v>100</v>
      </c>
      <c r="K1481" s="16" t="s">
        <v>6</v>
      </c>
      <c r="L1481" s="16" t="s">
        <v>7</v>
      </c>
      <c r="M1481" s="10">
        <v>2</v>
      </c>
      <c r="N1481" s="19">
        <v>440</v>
      </c>
      <c r="O1481" s="23"/>
      <c r="P1481" s="17">
        <f t="shared" si="52"/>
        <v>528</v>
      </c>
      <c r="Q1481" s="18">
        <f t="shared" si="53"/>
        <v>0</v>
      </c>
    </row>
    <row r="1482" spans="2:17" s="1" customFormat="1" ht="15.75" customHeight="1">
      <c r="B1482" s="14" t="s">
        <v>22</v>
      </c>
      <c r="C1482" s="34"/>
      <c r="D1482" s="26"/>
      <c r="E1482" s="21"/>
      <c r="F1482" s="34" t="s">
        <v>90</v>
      </c>
      <c r="G1482" s="9" t="s">
        <v>13</v>
      </c>
      <c r="H1482" s="11">
        <v>1990</v>
      </c>
      <c r="I1482" s="11" t="s">
        <v>5</v>
      </c>
      <c r="J1482" s="12" t="s">
        <v>16</v>
      </c>
      <c r="K1482" s="16" t="s">
        <v>25</v>
      </c>
      <c r="L1482" s="16" t="s">
        <v>24</v>
      </c>
      <c r="M1482" s="10">
        <v>0</v>
      </c>
      <c r="N1482" s="19">
        <v>490</v>
      </c>
      <c r="O1482" s="23">
        <f>490*3</f>
        <v>1470</v>
      </c>
      <c r="P1482" s="17">
        <f t="shared" si="52"/>
        <v>588</v>
      </c>
      <c r="Q1482" s="18">
        <f t="shared" si="53"/>
        <v>1764</v>
      </c>
    </row>
    <row r="1483" spans="2:17" s="1" customFormat="1" ht="15.75" customHeight="1">
      <c r="B1483" s="14" t="s">
        <v>22</v>
      </c>
      <c r="C1483" s="34"/>
      <c r="D1483" s="26"/>
      <c r="E1483" s="21"/>
      <c r="F1483" s="34" t="s">
        <v>90</v>
      </c>
      <c r="G1483" s="9" t="s">
        <v>13</v>
      </c>
      <c r="H1483" s="11">
        <v>1990</v>
      </c>
      <c r="I1483" s="11" t="s">
        <v>5</v>
      </c>
      <c r="J1483" s="12" t="s">
        <v>33</v>
      </c>
      <c r="K1483" s="16" t="s">
        <v>25</v>
      </c>
      <c r="L1483" s="16" t="s">
        <v>7</v>
      </c>
      <c r="M1483" s="10">
        <v>0</v>
      </c>
      <c r="N1483" s="19">
        <v>540</v>
      </c>
      <c r="O1483" s="23">
        <v>6480</v>
      </c>
      <c r="P1483" s="17">
        <f t="shared" si="52"/>
        <v>648</v>
      </c>
      <c r="Q1483" s="18">
        <f t="shared" si="53"/>
        <v>7776</v>
      </c>
    </row>
    <row r="1484" spans="2:17" s="1" customFormat="1" ht="15.75" customHeight="1">
      <c r="B1484" s="14" t="s">
        <v>22</v>
      </c>
      <c r="C1484" s="34"/>
      <c r="D1484" s="25"/>
      <c r="E1484" s="20"/>
      <c r="F1484" s="34" t="s">
        <v>90</v>
      </c>
      <c r="G1484" s="9" t="s">
        <v>13</v>
      </c>
      <c r="H1484" s="11">
        <v>1990</v>
      </c>
      <c r="I1484" s="11" t="s">
        <v>5</v>
      </c>
      <c r="J1484" s="12" t="s">
        <v>100</v>
      </c>
      <c r="K1484" s="16" t="s">
        <v>6</v>
      </c>
      <c r="L1484" s="16" t="s">
        <v>9</v>
      </c>
      <c r="M1484" s="10">
        <v>0</v>
      </c>
      <c r="N1484" s="19">
        <v>500</v>
      </c>
      <c r="O1484" s="23"/>
      <c r="P1484" s="17">
        <f t="shared" si="52"/>
        <v>600</v>
      </c>
      <c r="Q1484" s="18">
        <f t="shared" si="53"/>
        <v>0</v>
      </c>
    </row>
    <row r="1485" spans="2:17" s="1" customFormat="1" ht="15.75" customHeight="1">
      <c r="B1485" s="14" t="s">
        <v>22</v>
      </c>
      <c r="C1485" s="34"/>
      <c r="D1485" s="26"/>
      <c r="E1485" s="21"/>
      <c r="F1485" s="34" t="s">
        <v>90</v>
      </c>
      <c r="G1485" s="9" t="s">
        <v>13</v>
      </c>
      <c r="H1485" s="11">
        <v>1990</v>
      </c>
      <c r="I1485" s="11" t="s">
        <v>5</v>
      </c>
      <c r="J1485" s="12" t="s">
        <v>23</v>
      </c>
      <c r="K1485" s="16" t="s">
        <v>6</v>
      </c>
      <c r="L1485" s="16" t="s">
        <v>7</v>
      </c>
      <c r="M1485" s="10">
        <v>0</v>
      </c>
      <c r="N1485" s="19">
        <v>680</v>
      </c>
      <c r="O1485" s="23">
        <v>4080</v>
      </c>
      <c r="P1485" s="17">
        <f t="shared" si="52"/>
        <v>816</v>
      </c>
      <c r="Q1485" s="18">
        <f t="shared" si="53"/>
        <v>4896</v>
      </c>
    </row>
    <row r="1486" spans="2:17" s="1" customFormat="1" ht="15.75" customHeight="1">
      <c r="B1486" s="14" t="s">
        <v>22</v>
      </c>
      <c r="C1486" s="34"/>
      <c r="D1486" s="26"/>
      <c r="E1486" s="21"/>
      <c r="F1486" s="34" t="s">
        <v>90</v>
      </c>
      <c r="G1486" s="9" t="s">
        <v>13</v>
      </c>
      <c r="H1486" s="11">
        <v>1992</v>
      </c>
      <c r="I1486" s="11" t="s">
        <v>5</v>
      </c>
      <c r="J1486" s="12" t="s">
        <v>100</v>
      </c>
      <c r="K1486" s="16" t="s">
        <v>6</v>
      </c>
      <c r="L1486" s="16" t="s">
        <v>7</v>
      </c>
      <c r="M1486" s="10">
        <v>0</v>
      </c>
      <c r="N1486" s="19">
        <v>170</v>
      </c>
      <c r="O1486" s="23"/>
      <c r="P1486" s="17">
        <f t="shared" si="52"/>
        <v>204</v>
      </c>
      <c r="Q1486" s="18">
        <f t="shared" si="53"/>
        <v>0</v>
      </c>
    </row>
    <row r="1487" spans="2:17" s="1" customFormat="1" ht="15.75" customHeight="1">
      <c r="B1487" s="14" t="s">
        <v>22</v>
      </c>
      <c r="C1487" s="34"/>
      <c r="D1487" s="26"/>
      <c r="E1487" s="21"/>
      <c r="F1487" s="34" t="s">
        <v>90</v>
      </c>
      <c r="G1487" s="9" t="s">
        <v>13</v>
      </c>
      <c r="H1487" s="11">
        <v>1992</v>
      </c>
      <c r="I1487" s="11" t="s">
        <v>5</v>
      </c>
      <c r="J1487" s="12" t="s">
        <v>100</v>
      </c>
      <c r="K1487" s="16" t="s">
        <v>25</v>
      </c>
      <c r="L1487" s="16" t="s">
        <v>7</v>
      </c>
      <c r="M1487" s="10">
        <v>0</v>
      </c>
      <c r="N1487" s="19">
        <v>160</v>
      </c>
      <c r="O1487" s="23"/>
      <c r="P1487" s="17">
        <f t="shared" si="52"/>
        <v>192</v>
      </c>
      <c r="Q1487" s="18">
        <f t="shared" si="53"/>
        <v>0</v>
      </c>
    </row>
    <row r="1488" spans="2:17" s="1" customFormat="1" ht="15.75" customHeight="1">
      <c r="B1488" s="14" t="s">
        <v>22</v>
      </c>
      <c r="C1488" s="34"/>
      <c r="D1488" s="26"/>
      <c r="E1488" s="21"/>
      <c r="F1488" s="34" t="s">
        <v>90</v>
      </c>
      <c r="G1488" s="9" t="s">
        <v>13</v>
      </c>
      <c r="H1488" s="11">
        <v>1995</v>
      </c>
      <c r="I1488" s="11" t="s">
        <v>5</v>
      </c>
      <c r="J1488" s="12" t="s">
        <v>100</v>
      </c>
      <c r="K1488" s="16" t="s">
        <v>25</v>
      </c>
      <c r="L1488" s="16" t="s">
        <v>24</v>
      </c>
      <c r="M1488" s="10">
        <v>0</v>
      </c>
      <c r="N1488" s="19">
        <v>320</v>
      </c>
      <c r="O1488" s="23"/>
      <c r="P1488" s="17">
        <f t="shared" si="52"/>
        <v>384</v>
      </c>
      <c r="Q1488" s="18">
        <f t="shared" si="53"/>
        <v>0</v>
      </c>
    </row>
    <row r="1489" spans="2:17" s="1" customFormat="1" ht="15.75" customHeight="1">
      <c r="B1489" s="14" t="s">
        <v>22</v>
      </c>
      <c r="C1489" s="34"/>
      <c r="D1489" s="25"/>
      <c r="E1489" s="40"/>
      <c r="F1489" s="34" t="s">
        <v>90</v>
      </c>
      <c r="G1489" s="9" t="s">
        <v>13</v>
      </c>
      <c r="H1489" s="11">
        <v>1995</v>
      </c>
      <c r="I1489" s="11" t="s">
        <v>5</v>
      </c>
      <c r="J1489" s="12" t="s">
        <v>100</v>
      </c>
      <c r="K1489" s="16" t="s">
        <v>6</v>
      </c>
      <c r="L1489" s="16" t="s">
        <v>7</v>
      </c>
      <c r="M1489" s="10">
        <v>0</v>
      </c>
      <c r="N1489" s="19">
        <v>300</v>
      </c>
      <c r="O1489" s="23"/>
      <c r="P1489" s="17">
        <f t="shared" si="52"/>
        <v>360</v>
      </c>
      <c r="Q1489" s="18">
        <f t="shared" si="53"/>
        <v>0</v>
      </c>
    </row>
    <row r="1490" spans="2:17" s="1" customFormat="1" ht="15.75" customHeight="1">
      <c r="B1490" s="14" t="s">
        <v>22</v>
      </c>
      <c r="C1490" s="34"/>
      <c r="D1490" s="25" t="s">
        <v>251</v>
      </c>
      <c r="E1490" s="40"/>
      <c r="F1490" s="34" t="s">
        <v>90</v>
      </c>
      <c r="G1490" s="9" t="s">
        <v>13</v>
      </c>
      <c r="H1490" s="11">
        <v>1996</v>
      </c>
      <c r="I1490" s="11" t="s">
        <v>5</v>
      </c>
      <c r="J1490" s="12" t="s">
        <v>100</v>
      </c>
      <c r="K1490" s="16" t="s">
        <v>6</v>
      </c>
      <c r="L1490" s="16" t="s">
        <v>24</v>
      </c>
      <c r="M1490" s="10">
        <v>4</v>
      </c>
      <c r="N1490" s="19">
        <v>300</v>
      </c>
      <c r="O1490" s="23"/>
      <c r="P1490" s="17">
        <f t="shared" si="52"/>
        <v>360</v>
      </c>
      <c r="Q1490" s="18">
        <f t="shared" si="53"/>
        <v>0</v>
      </c>
    </row>
    <row r="1491" spans="2:17" s="1" customFormat="1" ht="15.75" customHeight="1">
      <c r="B1491" s="14" t="s">
        <v>22</v>
      </c>
      <c r="C1491" s="34"/>
      <c r="D1491" s="26"/>
      <c r="E1491" s="20"/>
      <c r="F1491" s="34" t="s">
        <v>90</v>
      </c>
      <c r="G1491" s="9" t="s">
        <v>13</v>
      </c>
      <c r="H1491" s="11">
        <v>1999</v>
      </c>
      <c r="I1491" s="11" t="s">
        <v>5</v>
      </c>
      <c r="J1491" s="12" t="s">
        <v>100</v>
      </c>
      <c r="K1491" s="16" t="s">
        <v>6</v>
      </c>
      <c r="L1491" s="16" t="s">
        <v>7</v>
      </c>
      <c r="M1491" s="10">
        <v>0</v>
      </c>
      <c r="N1491" s="19">
        <v>250</v>
      </c>
      <c r="O1491" s="23"/>
      <c r="P1491" s="17">
        <f t="shared" si="52"/>
        <v>300</v>
      </c>
      <c r="Q1491" s="18">
        <f t="shared" si="53"/>
        <v>0</v>
      </c>
    </row>
    <row r="1492" spans="2:17" s="1" customFormat="1" ht="15.75" customHeight="1">
      <c r="B1492" s="14" t="s">
        <v>22</v>
      </c>
      <c r="C1492" s="34"/>
      <c r="D1492" s="25"/>
      <c r="E1492" s="40"/>
      <c r="F1492" s="34" t="s">
        <v>90</v>
      </c>
      <c r="G1492" s="9" t="s">
        <v>13</v>
      </c>
      <c r="H1492" s="11">
        <v>1999</v>
      </c>
      <c r="I1492" s="11" t="s">
        <v>5</v>
      </c>
      <c r="J1492" s="12" t="s">
        <v>100</v>
      </c>
      <c r="K1492" s="16" t="s">
        <v>6</v>
      </c>
      <c r="L1492" s="16" t="s">
        <v>7</v>
      </c>
      <c r="M1492" s="10">
        <v>0</v>
      </c>
      <c r="N1492" s="19">
        <v>260</v>
      </c>
      <c r="O1492" s="23"/>
      <c r="P1492" s="17">
        <f t="shared" si="52"/>
        <v>312</v>
      </c>
      <c r="Q1492" s="18">
        <f t="shared" si="53"/>
        <v>0</v>
      </c>
    </row>
    <row r="1493" spans="2:17" s="1" customFormat="1" ht="15.75" customHeight="1">
      <c r="B1493" s="14" t="s">
        <v>22</v>
      </c>
      <c r="C1493" s="34"/>
      <c r="D1493" s="26"/>
      <c r="E1493" s="21"/>
      <c r="F1493" s="34" t="s">
        <v>90</v>
      </c>
      <c r="G1493" s="9" t="s">
        <v>13</v>
      </c>
      <c r="H1493" s="11">
        <v>2002</v>
      </c>
      <c r="I1493" s="11" t="s">
        <v>5</v>
      </c>
      <c r="J1493" s="12" t="s">
        <v>100</v>
      </c>
      <c r="K1493" s="16" t="s">
        <v>6</v>
      </c>
      <c r="L1493" s="16" t="s">
        <v>7</v>
      </c>
      <c r="M1493" s="10">
        <v>0</v>
      </c>
      <c r="N1493" s="19">
        <v>240</v>
      </c>
      <c r="O1493" s="23"/>
      <c r="P1493" s="17">
        <f t="shared" si="52"/>
        <v>288</v>
      </c>
      <c r="Q1493" s="18">
        <f t="shared" si="53"/>
        <v>0</v>
      </c>
    </row>
    <row r="1494" spans="2:17" s="1" customFormat="1" ht="15.75" customHeight="1">
      <c r="B1494" s="14" t="s">
        <v>22</v>
      </c>
      <c r="C1494" s="34"/>
      <c r="D1494" s="26" t="s">
        <v>251</v>
      </c>
      <c r="E1494" s="21"/>
      <c r="F1494" s="34" t="s">
        <v>90</v>
      </c>
      <c r="G1494" s="9" t="s">
        <v>13</v>
      </c>
      <c r="H1494" s="11">
        <v>2004</v>
      </c>
      <c r="I1494" s="11" t="s">
        <v>5</v>
      </c>
      <c r="J1494" s="12" t="s">
        <v>100</v>
      </c>
      <c r="K1494" s="16" t="s">
        <v>6</v>
      </c>
      <c r="L1494" s="16" t="s">
        <v>7</v>
      </c>
      <c r="M1494" s="10">
        <v>6</v>
      </c>
      <c r="N1494" s="19">
        <v>260</v>
      </c>
      <c r="O1494" s="23"/>
      <c r="P1494" s="17">
        <f t="shared" si="52"/>
        <v>312</v>
      </c>
      <c r="Q1494" s="18">
        <f t="shared" si="53"/>
        <v>0</v>
      </c>
    </row>
    <row r="1495" spans="2:17" s="1" customFormat="1" ht="15.75" customHeight="1">
      <c r="B1495" s="14" t="s">
        <v>22</v>
      </c>
      <c r="C1495" s="34"/>
      <c r="D1495" s="26"/>
      <c r="E1495" s="40"/>
      <c r="F1495" s="34" t="s">
        <v>90</v>
      </c>
      <c r="G1495" s="9" t="s">
        <v>13</v>
      </c>
      <c r="H1495" s="11">
        <v>2004</v>
      </c>
      <c r="I1495" s="11" t="s">
        <v>5</v>
      </c>
      <c r="J1495" s="12" t="s">
        <v>100</v>
      </c>
      <c r="K1495" s="16" t="s">
        <v>6</v>
      </c>
      <c r="L1495" s="16" t="s">
        <v>7</v>
      </c>
      <c r="M1495" s="10">
        <v>0</v>
      </c>
      <c r="N1495" s="19">
        <v>255</v>
      </c>
      <c r="O1495" s="23"/>
      <c r="P1495" s="17">
        <f t="shared" si="52"/>
        <v>306</v>
      </c>
      <c r="Q1495" s="18">
        <f t="shared" si="53"/>
        <v>0</v>
      </c>
    </row>
    <row r="1496" spans="2:17" s="1" customFormat="1" ht="15.75" customHeight="1">
      <c r="B1496" s="14" t="s">
        <v>22</v>
      </c>
      <c r="C1496" s="34"/>
      <c r="D1496" s="26"/>
      <c r="E1496" s="21"/>
      <c r="F1496" s="34" t="s">
        <v>90</v>
      </c>
      <c r="G1496" s="9" t="s">
        <v>13</v>
      </c>
      <c r="H1496" s="11">
        <v>2005</v>
      </c>
      <c r="I1496" s="11" t="s">
        <v>5</v>
      </c>
      <c r="J1496" s="12" t="s">
        <v>100</v>
      </c>
      <c r="K1496" s="16" t="s">
        <v>6</v>
      </c>
      <c r="L1496" s="16" t="s">
        <v>7</v>
      </c>
      <c r="M1496" s="10">
        <v>0</v>
      </c>
      <c r="N1496" s="19">
        <v>425</v>
      </c>
      <c r="O1496" s="23"/>
      <c r="P1496" s="17">
        <f t="shared" si="52"/>
        <v>510</v>
      </c>
      <c r="Q1496" s="18">
        <f t="shared" si="53"/>
        <v>0</v>
      </c>
    </row>
    <row r="1497" spans="2:17" s="1" customFormat="1" ht="15.75" customHeight="1">
      <c r="B1497" s="14" t="s">
        <v>22</v>
      </c>
      <c r="C1497" s="34"/>
      <c r="D1497" s="26"/>
      <c r="E1497" s="21"/>
      <c r="F1497" s="34" t="s">
        <v>90</v>
      </c>
      <c r="G1497" s="9" t="s">
        <v>13</v>
      </c>
      <c r="H1497" s="11">
        <v>2006</v>
      </c>
      <c r="I1497" s="11" t="s">
        <v>12</v>
      </c>
      <c r="J1497" s="12" t="s">
        <v>100</v>
      </c>
      <c r="K1497" s="16" t="s">
        <v>6</v>
      </c>
      <c r="L1497" s="16" t="s">
        <v>7</v>
      </c>
      <c r="M1497" s="10">
        <v>0</v>
      </c>
      <c r="N1497" s="19">
        <v>550</v>
      </c>
      <c r="O1497" s="23"/>
      <c r="P1497" s="17">
        <f t="shared" si="52"/>
        <v>660</v>
      </c>
      <c r="Q1497" s="18">
        <f t="shared" si="53"/>
        <v>0</v>
      </c>
    </row>
    <row r="1498" spans="2:17" s="1" customFormat="1" ht="15.75" customHeight="1">
      <c r="B1498" s="14" t="s">
        <v>22</v>
      </c>
      <c r="C1498" s="34"/>
      <c r="D1498" s="26" t="s">
        <v>251</v>
      </c>
      <c r="E1498" s="21"/>
      <c r="F1498" s="34" t="s">
        <v>90</v>
      </c>
      <c r="G1498" s="9" t="s">
        <v>13</v>
      </c>
      <c r="H1498" s="11">
        <v>2012</v>
      </c>
      <c r="I1498" s="11" t="s">
        <v>5</v>
      </c>
      <c r="J1498" s="12" t="s">
        <v>23</v>
      </c>
      <c r="K1498" s="16" t="s">
        <v>6</v>
      </c>
      <c r="L1498" s="16" t="s">
        <v>7</v>
      </c>
      <c r="M1498" s="10">
        <v>18</v>
      </c>
      <c r="N1498" s="19">
        <v>375</v>
      </c>
      <c r="O1498" s="23">
        <f>375*6</f>
        <v>2250</v>
      </c>
      <c r="P1498" s="17">
        <f t="shared" si="52"/>
        <v>450</v>
      </c>
      <c r="Q1498" s="18">
        <f t="shared" si="53"/>
        <v>2700</v>
      </c>
    </row>
    <row r="1499" spans="2:17" s="1" customFormat="1" ht="15.75" customHeight="1">
      <c r="B1499" s="14" t="s">
        <v>22</v>
      </c>
      <c r="C1499" s="34"/>
      <c r="D1499" s="25"/>
      <c r="E1499" s="20"/>
      <c r="F1499" s="34" t="s">
        <v>90</v>
      </c>
      <c r="G1499" s="9" t="s">
        <v>13</v>
      </c>
      <c r="H1499" s="11">
        <v>2015</v>
      </c>
      <c r="I1499" s="11" t="s">
        <v>5</v>
      </c>
      <c r="J1499" s="12" t="s">
        <v>100</v>
      </c>
      <c r="K1499" s="16" t="s">
        <v>6</v>
      </c>
      <c r="L1499" s="16" t="s">
        <v>7</v>
      </c>
      <c r="M1499" s="10">
        <v>0</v>
      </c>
      <c r="N1499" s="19">
        <v>260</v>
      </c>
      <c r="O1499" s="23"/>
      <c r="P1499" s="17">
        <f t="shared" si="52"/>
        <v>312</v>
      </c>
      <c r="Q1499" s="18">
        <f t="shared" si="53"/>
        <v>0</v>
      </c>
    </row>
    <row r="1500" spans="2:17" s="1" customFormat="1" ht="15.75" customHeight="1">
      <c r="B1500" s="14" t="s">
        <v>98</v>
      </c>
      <c r="C1500" s="34"/>
      <c r="D1500" s="26"/>
      <c r="E1500" s="21"/>
      <c r="F1500" s="34" t="s">
        <v>90</v>
      </c>
      <c r="G1500" s="9" t="s">
        <v>13</v>
      </c>
      <c r="H1500" s="11">
        <v>1939</v>
      </c>
      <c r="I1500" s="11" t="s">
        <v>5</v>
      </c>
      <c r="J1500" s="12" t="s">
        <v>100</v>
      </c>
      <c r="K1500" s="16" t="s">
        <v>74</v>
      </c>
      <c r="L1500" s="16" t="s">
        <v>26</v>
      </c>
      <c r="M1500" s="10">
        <v>0</v>
      </c>
      <c r="N1500" s="19">
        <v>500</v>
      </c>
      <c r="O1500" s="23"/>
      <c r="P1500" s="17">
        <f t="shared" si="52"/>
        <v>600</v>
      </c>
      <c r="Q1500" s="18">
        <f t="shared" si="53"/>
        <v>0</v>
      </c>
    </row>
    <row r="1501" spans="2:17" s="1" customFormat="1" ht="15.75" customHeight="1">
      <c r="B1501" s="14" t="s">
        <v>98</v>
      </c>
      <c r="C1501" s="34"/>
      <c r="D1501" s="26"/>
      <c r="E1501" s="21"/>
      <c r="F1501" s="34" t="s">
        <v>90</v>
      </c>
      <c r="G1501" s="9" t="s">
        <v>13</v>
      </c>
      <c r="H1501" s="11">
        <v>1939</v>
      </c>
      <c r="I1501" s="11" t="s">
        <v>5</v>
      </c>
      <c r="J1501" s="12" t="s">
        <v>100</v>
      </c>
      <c r="K1501" s="16" t="s">
        <v>25</v>
      </c>
      <c r="L1501" s="16" t="s">
        <v>9</v>
      </c>
      <c r="M1501" s="10">
        <v>0</v>
      </c>
      <c r="N1501" s="19">
        <v>900</v>
      </c>
      <c r="O1501" s="23"/>
      <c r="P1501" s="17">
        <f t="shared" si="52"/>
        <v>1080</v>
      </c>
      <c r="Q1501" s="18">
        <f t="shared" si="53"/>
        <v>0</v>
      </c>
    </row>
    <row r="1502" spans="2:17" s="1" customFormat="1" ht="15.75" customHeight="1">
      <c r="B1502" s="14" t="s">
        <v>98</v>
      </c>
      <c r="C1502" s="34"/>
      <c r="D1502" s="26"/>
      <c r="E1502" s="40" t="s">
        <v>254</v>
      </c>
      <c r="F1502" s="34" t="s">
        <v>90</v>
      </c>
      <c r="G1502" s="9" t="s">
        <v>13</v>
      </c>
      <c r="H1502" s="11">
        <v>1951</v>
      </c>
      <c r="I1502" s="11" t="s">
        <v>5</v>
      </c>
      <c r="J1502" s="12" t="s">
        <v>100</v>
      </c>
      <c r="K1502" s="16" t="s">
        <v>6</v>
      </c>
      <c r="L1502" s="16" t="s">
        <v>9</v>
      </c>
      <c r="M1502" s="10">
        <v>1</v>
      </c>
      <c r="N1502" s="19">
        <v>480</v>
      </c>
      <c r="O1502" s="23"/>
      <c r="P1502" s="17">
        <f t="shared" si="52"/>
        <v>576</v>
      </c>
      <c r="Q1502" s="18">
        <f t="shared" si="53"/>
        <v>0</v>
      </c>
    </row>
    <row r="1503" spans="2:17" s="1" customFormat="1" ht="15.75" customHeight="1">
      <c r="B1503" s="14" t="s">
        <v>98</v>
      </c>
      <c r="C1503" s="34"/>
      <c r="D1503" s="26"/>
      <c r="E1503" s="21"/>
      <c r="F1503" s="34" t="s">
        <v>90</v>
      </c>
      <c r="G1503" s="9" t="s">
        <v>13</v>
      </c>
      <c r="H1503" s="11">
        <v>1983</v>
      </c>
      <c r="I1503" s="11" t="s">
        <v>5</v>
      </c>
      <c r="J1503" s="12" t="s">
        <v>100</v>
      </c>
      <c r="K1503" s="16" t="s">
        <v>25</v>
      </c>
      <c r="L1503" s="16" t="s">
        <v>7</v>
      </c>
      <c r="M1503" s="10">
        <v>1</v>
      </c>
      <c r="N1503" s="19">
        <v>350</v>
      </c>
      <c r="O1503" s="23"/>
      <c r="P1503" s="17">
        <f t="shared" si="52"/>
        <v>420</v>
      </c>
      <c r="Q1503" s="18">
        <f t="shared" si="53"/>
        <v>0</v>
      </c>
    </row>
    <row r="1504" spans="2:17" s="1" customFormat="1" ht="15.75" customHeight="1">
      <c r="B1504" s="14" t="s">
        <v>98</v>
      </c>
      <c r="C1504" s="34"/>
      <c r="D1504" s="25"/>
      <c r="E1504" s="20"/>
      <c r="F1504" s="34" t="s">
        <v>90</v>
      </c>
      <c r="G1504" s="9" t="s">
        <v>13</v>
      </c>
      <c r="H1504" s="11">
        <v>1985</v>
      </c>
      <c r="I1504" s="11" t="s">
        <v>5</v>
      </c>
      <c r="J1504" s="12" t="s">
        <v>100</v>
      </c>
      <c r="K1504" s="16" t="s">
        <v>8</v>
      </c>
      <c r="L1504" s="16" t="s">
        <v>24</v>
      </c>
      <c r="M1504" s="10">
        <v>0</v>
      </c>
      <c r="N1504" s="19">
        <v>240</v>
      </c>
      <c r="O1504" s="23"/>
      <c r="P1504" s="17">
        <f t="shared" si="52"/>
        <v>288</v>
      </c>
      <c r="Q1504" s="18">
        <f t="shared" si="53"/>
        <v>0</v>
      </c>
    </row>
    <row r="1505" spans="2:17" s="1" customFormat="1" ht="15.75" customHeight="1">
      <c r="B1505" s="14" t="s">
        <v>98</v>
      </c>
      <c r="C1505" s="34"/>
      <c r="D1505" s="25"/>
      <c r="E1505" s="40"/>
      <c r="F1505" s="34" t="s">
        <v>90</v>
      </c>
      <c r="G1505" s="9" t="s">
        <v>13</v>
      </c>
      <c r="H1505" s="11">
        <v>1986</v>
      </c>
      <c r="I1505" s="11" t="s">
        <v>5</v>
      </c>
      <c r="J1505" s="12" t="s">
        <v>100</v>
      </c>
      <c r="K1505" s="16" t="s">
        <v>25</v>
      </c>
      <c r="L1505" s="16" t="s">
        <v>9</v>
      </c>
      <c r="M1505" s="10">
        <v>0</v>
      </c>
      <c r="N1505" s="19">
        <v>220</v>
      </c>
      <c r="O1505" s="23"/>
      <c r="P1505" s="17">
        <f t="shared" si="52"/>
        <v>264</v>
      </c>
      <c r="Q1505" s="18">
        <f t="shared" si="53"/>
        <v>0</v>
      </c>
    </row>
    <row r="1506" spans="2:17" s="1" customFormat="1" ht="15.75" customHeight="1">
      <c r="B1506" s="14" t="s">
        <v>98</v>
      </c>
      <c r="C1506" s="34"/>
      <c r="D1506" s="26"/>
      <c r="E1506" s="21"/>
      <c r="F1506" s="34" t="s">
        <v>90</v>
      </c>
      <c r="G1506" s="9" t="s">
        <v>13</v>
      </c>
      <c r="H1506" s="11">
        <v>1986</v>
      </c>
      <c r="I1506" s="11" t="s">
        <v>5</v>
      </c>
      <c r="J1506" s="12" t="s">
        <v>100</v>
      </c>
      <c r="K1506" s="16" t="s">
        <v>6</v>
      </c>
      <c r="L1506" s="16" t="s">
        <v>9</v>
      </c>
      <c r="M1506" s="10">
        <v>0</v>
      </c>
      <c r="N1506" s="19">
        <v>200</v>
      </c>
      <c r="O1506" s="23"/>
      <c r="P1506" s="17">
        <f t="shared" si="52"/>
        <v>240</v>
      </c>
      <c r="Q1506" s="18">
        <f t="shared" si="53"/>
        <v>0</v>
      </c>
    </row>
    <row r="1507" spans="2:17" s="1" customFormat="1" ht="15.75" customHeight="1">
      <c r="B1507" s="14" t="s">
        <v>98</v>
      </c>
      <c r="C1507" s="34"/>
      <c r="D1507" s="26"/>
      <c r="E1507" s="40"/>
      <c r="F1507" s="34" t="s">
        <v>90</v>
      </c>
      <c r="G1507" s="9" t="s">
        <v>13</v>
      </c>
      <c r="H1507" s="11">
        <v>1999</v>
      </c>
      <c r="I1507" s="11" t="s">
        <v>5</v>
      </c>
      <c r="J1507" s="12" t="s">
        <v>100</v>
      </c>
      <c r="K1507" s="16" t="s">
        <v>105</v>
      </c>
      <c r="L1507" s="16" t="s">
        <v>7</v>
      </c>
      <c r="M1507" s="10">
        <v>0</v>
      </c>
      <c r="N1507" s="19">
        <v>340</v>
      </c>
      <c r="O1507" s="23"/>
      <c r="P1507" s="17">
        <f t="shared" si="52"/>
        <v>408</v>
      </c>
      <c r="Q1507" s="18">
        <f t="shared" si="53"/>
        <v>0</v>
      </c>
    </row>
    <row r="1508" spans="2:17" s="1" customFormat="1" ht="15.75" customHeight="1">
      <c r="B1508" s="14" t="s">
        <v>98</v>
      </c>
      <c r="C1508" s="34"/>
      <c r="D1508" s="25"/>
      <c r="E1508" s="40"/>
      <c r="F1508" s="34" t="s">
        <v>90</v>
      </c>
      <c r="G1508" s="9" t="s">
        <v>13</v>
      </c>
      <c r="H1508" s="11">
        <v>2007</v>
      </c>
      <c r="I1508" s="11" t="s">
        <v>5</v>
      </c>
      <c r="J1508" s="12" t="s">
        <v>100</v>
      </c>
      <c r="K1508" s="16" t="s">
        <v>6</v>
      </c>
      <c r="L1508" s="16" t="s">
        <v>7</v>
      </c>
      <c r="M1508" s="10">
        <v>0</v>
      </c>
      <c r="N1508" s="19">
        <v>350</v>
      </c>
      <c r="O1508" s="23"/>
      <c r="P1508" s="17">
        <f t="shared" si="52"/>
        <v>420</v>
      </c>
      <c r="Q1508" s="18">
        <f t="shared" si="53"/>
        <v>0</v>
      </c>
    </row>
    <row r="1509" spans="2:17" s="1" customFormat="1" ht="15.75" customHeight="1">
      <c r="B1509" s="14" t="s">
        <v>98</v>
      </c>
      <c r="C1509" s="34"/>
      <c r="D1509" s="25" t="s">
        <v>251</v>
      </c>
      <c r="E1509" s="40"/>
      <c r="F1509" s="34" t="s">
        <v>90</v>
      </c>
      <c r="G1509" s="9" t="s">
        <v>13</v>
      </c>
      <c r="H1509" s="11">
        <v>2015</v>
      </c>
      <c r="I1509" s="11" t="s">
        <v>5</v>
      </c>
      <c r="J1509" s="12" t="s">
        <v>100</v>
      </c>
      <c r="K1509" s="16" t="s">
        <v>6</v>
      </c>
      <c r="L1509" s="16" t="s">
        <v>7</v>
      </c>
      <c r="M1509" s="10">
        <v>2</v>
      </c>
      <c r="N1509" s="19">
        <v>550</v>
      </c>
      <c r="O1509" s="23"/>
      <c r="P1509" s="17">
        <f t="shared" si="52"/>
        <v>660</v>
      </c>
      <c r="Q1509" s="18">
        <f t="shared" si="53"/>
        <v>0</v>
      </c>
    </row>
    <row r="1510" spans="2:17" s="1" customFormat="1" ht="15.75" customHeight="1">
      <c r="B1510" s="14" t="s">
        <v>98</v>
      </c>
      <c r="C1510" s="34"/>
      <c r="D1510" s="26"/>
      <c r="E1510" s="21"/>
      <c r="F1510" s="34" t="s">
        <v>90</v>
      </c>
      <c r="G1510" s="9" t="s">
        <v>13</v>
      </c>
      <c r="H1510" s="11">
        <v>2015</v>
      </c>
      <c r="I1510" s="11" t="s">
        <v>12</v>
      </c>
      <c r="J1510" s="12" t="s">
        <v>15</v>
      </c>
      <c r="K1510" s="16" t="s">
        <v>6</v>
      </c>
      <c r="L1510" s="16" t="s">
        <v>7</v>
      </c>
      <c r="M1510" s="10">
        <v>0</v>
      </c>
      <c r="N1510" s="19">
        <v>1250</v>
      </c>
      <c r="O1510" s="23">
        <v>1250</v>
      </c>
      <c r="P1510" s="17">
        <f t="shared" si="52"/>
        <v>1500</v>
      </c>
      <c r="Q1510" s="18">
        <f t="shared" si="53"/>
        <v>1500</v>
      </c>
    </row>
    <row r="1511" spans="2:17" s="1" customFormat="1" ht="15.75" customHeight="1">
      <c r="B1511" s="14" t="s">
        <v>167</v>
      </c>
      <c r="C1511" s="34"/>
      <c r="D1511" s="26"/>
      <c r="E1511" s="21"/>
      <c r="F1511" s="34" t="s">
        <v>90</v>
      </c>
      <c r="G1511" s="9" t="s">
        <v>13</v>
      </c>
      <c r="H1511" s="11">
        <v>1978</v>
      </c>
      <c r="I1511" s="11" t="s">
        <v>5</v>
      </c>
      <c r="J1511" s="12" t="s">
        <v>100</v>
      </c>
      <c r="K1511" s="16" t="s">
        <v>165</v>
      </c>
      <c r="L1511" s="16" t="s">
        <v>24</v>
      </c>
      <c r="M1511" s="10">
        <v>0</v>
      </c>
      <c r="N1511" s="19">
        <v>65</v>
      </c>
      <c r="O1511" s="23"/>
      <c r="P1511" s="17">
        <f t="shared" si="52"/>
        <v>78</v>
      </c>
      <c r="Q1511" s="18">
        <f t="shared" si="53"/>
        <v>0</v>
      </c>
    </row>
    <row r="1512" spans="2:17" s="1" customFormat="1" ht="15.75" customHeight="1">
      <c r="B1512" s="14" t="s">
        <v>243</v>
      </c>
      <c r="C1512" s="34"/>
      <c r="D1512" s="25"/>
      <c r="E1512" s="20"/>
      <c r="F1512" s="34" t="s">
        <v>90</v>
      </c>
      <c r="G1512" s="9" t="s">
        <v>13</v>
      </c>
      <c r="H1512" s="11">
        <v>2017</v>
      </c>
      <c r="I1512" s="11" t="s">
        <v>5</v>
      </c>
      <c r="J1512" s="12" t="s">
        <v>23</v>
      </c>
      <c r="K1512" s="16" t="s">
        <v>6</v>
      </c>
      <c r="L1512" s="16" t="s">
        <v>7</v>
      </c>
      <c r="M1512" s="10">
        <v>0</v>
      </c>
      <c r="N1512" s="19">
        <v>40</v>
      </c>
      <c r="O1512" s="23">
        <v>240</v>
      </c>
      <c r="P1512" s="17">
        <f t="shared" si="52"/>
        <v>48</v>
      </c>
      <c r="Q1512" s="18">
        <f t="shared" si="53"/>
        <v>288</v>
      </c>
    </row>
    <row r="1513" spans="2:17" s="1" customFormat="1" ht="15.75" customHeight="1">
      <c r="B1513" s="14" t="s">
        <v>569</v>
      </c>
      <c r="C1513" s="34"/>
      <c r="D1513" s="26"/>
      <c r="E1513" s="21"/>
      <c r="F1513" s="34" t="s">
        <v>90</v>
      </c>
      <c r="G1513" s="9" t="s">
        <v>13</v>
      </c>
      <c r="H1513" s="11">
        <v>1990</v>
      </c>
      <c r="I1513" s="11" t="s">
        <v>5</v>
      </c>
      <c r="J1513" s="12" t="s">
        <v>33</v>
      </c>
      <c r="K1513" s="16" t="s">
        <v>25</v>
      </c>
      <c r="L1513" s="16" t="s">
        <v>24</v>
      </c>
      <c r="M1513" s="10">
        <v>12</v>
      </c>
      <c r="N1513" s="19">
        <v>70</v>
      </c>
      <c r="O1513" s="23">
        <f>70*12</f>
        <v>840</v>
      </c>
      <c r="P1513" s="17">
        <f t="shared" si="52"/>
        <v>84</v>
      </c>
      <c r="Q1513" s="18">
        <f t="shared" si="53"/>
        <v>1008</v>
      </c>
    </row>
    <row r="1514" spans="2:17" s="1" customFormat="1" ht="15.75" customHeight="1">
      <c r="B1514" s="14" t="s">
        <v>477</v>
      </c>
      <c r="C1514" s="34"/>
      <c r="D1514" s="26"/>
      <c r="E1514" s="20"/>
      <c r="F1514" s="34" t="s">
        <v>90</v>
      </c>
      <c r="G1514" s="9" t="s">
        <v>13</v>
      </c>
      <c r="H1514" s="11">
        <v>2002</v>
      </c>
      <c r="I1514" s="11" t="s">
        <v>5</v>
      </c>
      <c r="J1514" s="12" t="s">
        <v>100</v>
      </c>
      <c r="K1514" s="16" t="s">
        <v>25</v>
      </c>
      <c r="L1514" s="16" t="s">
        <v>7</v>
      </c>
      <c r="M1514" s="10">
        <v>0</v>
      </c>
      <c r="N1514" s="19">
        <v>40</v>
      </c>
      <c r="O1514" s="23"/>
      <c r="P1514" s="17">
        <f t="shared" si="52"/>
        <v>48</v>
      </c>
      <c r="Q1514" s="18">
        <f t="shared" si="53"/>
        <v>0</v>
      </c>
    </row>
    <row r="1515" spans="2:17" s="1" customFormat="1" ht="15.75" customHeight="1">
      <c r="B1515" s="14" t="s">
        <v>127</v>
      </c>
      <c r="C1515" s="34"/>
      <c r="D1515" s="26"/>
      <c r="E1515" s="21"/>
      <c r="F1515" s="34" t="s">
        <v>90</v>
      </c>
      <c r="G1515" s="9" t="s">
        <v>13</v>
      </c>
      <c r="H1515" s="11">
        <v>1985</v>
      </c>
      <c r="I1515" s="11" t="s">
        <v>5</v>
      </c>
      <c r="J1515" s="12" t="s">
        <v>100</v>
      </c>
      <c r="K1515" s="16" t="s">
        <v>165</v>
      </c>
      <c r="L1515" s="16" t="s">
        <v>7</v>
      </c>
      <c r="M1515" s="10">
        <v>0</v>
      </c>
      <c r="N1515" s="19">
        <v>55</v>
      </c>
      <c r="O1515" s="23"/>
      <c r="P1515" s="17">
        <f t="shared" si="52"/>
        <v>66</v>
      </c>
      <c r="Q1515" s="18">
        <f t="shared" si="53"/>
        <v>0</v>
      </c>
    </row>
    <row r="1516" spans="2:17" s="1" customFormat="1" ht="15.75" customHeight="1">
      <c r="B1516" s="14" t="s">
        <v>127</v>
      </c>
      <c r="C1516" s="34"/>
      <c r="D1516" s="26"/>
      <c r="E1516" s="21"/>
      <c r="F1516" s="34" t="s">
        <v>90</v>
      </c>
      <c r="G1516" s="9" t="s">
        <v>13</v>
      </c>
      <c r="H1516" s="11">
        <v>1998</v>
      </c>
      <c r="I1516" s="11" t="s">
        <v>5</v>
      </c>
      <c r="J1516" s="12" t="s">
        <v>100</v>
      </c>
      <c r="K1516" s="16" t="s">
        <v>25</v>
      </c>
      <c r="L1516" s="16" t="s">
        <v>7</v>
      </c>
      <c r="M1516" s="10">
        <v>1</v>
      </c>
      <c r="N1516" s="19">
        <v>85</v>
      </c>
      <c r="O1516" s="23"/>
      <c r="P1516" s="17">
        <f t="shared" si="52"/>
        <v>102</v>
      </c>
      <c r="Q1516" s="18">
        <f t="shared" si="53"/>
        <v>0</v>
      </c>
    </row>
    <row r="1517" spans="2:17" s="1" customFormat="1" ht="15.75" customHeight="1">
      <c r="B1517" s="14" t="s">
        <v>127</v>
      </c>
      <c r="C1517" s="34"/>
      <c r="D1517" s="26"/>
      <c r="E1517" s="21"/>
      <c r="F1517" s="34" t="s">
        <v>90</v>
      </c>
      <c r="G1517" s="9" t="s">
        <v>13</v>
      </c>
      <c r="H1517" s="11">
        <v>2000</v>
      </c>
      <c r="I1517" s="11" t="s">
        <v>5</v>
      </c>
      <c r="J1517" s="12" t="s">
        <v>100</v>
      </c>
      <c r="K1517" s="16" t="s">
        <v>6</v>
      </c>
      <c r="L1517" s="16" t="s">
        <v>7</v>
      </c>
      <c r="M1517" s="10">
        <v>1</v>
      </c>
      <c r="N1517" s="19">
        <v>105</v>
      </c>
      <c r="O1517" s="23"/>
      <c r="P1517" s="17">
        <f t="shared" si="52"/>
        <v>126</v>
      </c>
      <c r="Q1517" s="18">
        <f t="shared" si="53"/>
        <v>0</v>
      </c>
    </row>
    <row r="1518" spans="2:17" s="1" customFormat="1" ht="15.75" customHeight="1">
      <c r="B1518" s="14" t="s">
        <v>168</v>
      </c>
      <c r="C1518" s="34"/>
      <c r="D1518" s="26"/>
      <c r="E1518" s="21"/>
      <c r="F1518" s="34" t="s">
        <v>90</v>
      </c>
      <c r="G1518" s="9" t="s">
        <v>13</v>
      </c>
      <c r="H1518" s="11">
        <v>1982</v>
      </c>
      <c r="I1518" s="11" t="s">
        <v>5</v>
      </c>
      <c r="J1518" s="12" t="s">
        <v>100</v>
      </c>
      <c r="K1518" s="16" t="s">
        <v>165</v>
      </c>
      <c r="L1518" s="16" t="s">
        <v>24</v>
      </c>
      <c r="M1518" s="10">
        <v>0</v>
      </c>
      <c r="N1518" s="19">
        <v>85</v>
      </c>
      <c r="O1518" s="23"/>
      <c r="P1518" s="17">
        <f t="shared" si="52"/>
        <v>102</v>
      </c>
      <c r="Q1518" s="18">
        <f t="shared" si="53"/>
        <v>0</v>
      </c>
    </row>
    <row r="1519" spans="2:17" s="1" customFormat="1" ht="15.75" customHeight="1">
      <c r="B1519" s="14" t="s">
        <v>172</v>
      </c>
      <c r="C1519" s="34"/>
      <c r="D1519" s="26"/>
      <c r="E1519" s="21"/>
      <c r="F1519" s="34" t="s">
        <v>90</v>
      </c>
      <c r="G1519" s="9" t="s">
        <v>13</v>
      </c>
      <c r="H1519" s="11">
        <v>1990</v>
      </c>
      <c r="I1519" s="11" t="s">
        <v>5</v>
      </c>
      <c r="J1519" s="12" t="s">
        <v>100</v>
      </c>
      <c r="K1519" s="16" t="s">
        <v>25</v>
      </c>
      <c r="L1519" s="16" t="s">
        <v>24</v>
      </c>
      <c r="M1519" s="10">
        <v>0</v>
      </c>
      <c r="N1519" s="19">
        <v>70</v>
      </c>
      <c r="O1519" s="23"/>
      <c r="P1519" s="17">
        <f t="shared" si="52"/>
        <v>84</v>
      </c>
      <c r="Q1519" s="18">
        <f t="shared" si="53"/>
        <v>0</v>
      </c>
    </row>
    <row r="1520" spans="2:17" s="1" customFormat="1" ht="15.75" customHeight="1">
      <c r="B1520" s="14" t="s">
        <v>128</v>
      </c>
      <c r="C1520" s="34" t="s">
        <v>570</v>
      </c>
      <c r="D1520" s="26"/>
      <c r="E1520" s="21"/>
      <c r="F1520" s="34" t="s">
        <v>90</v>
      </c>
      <c r="G1520" s="9" t="s">
        <v>13</v>
      </c>
      <c r="H1520" s="11">
        <v>2010</v>
      </c>
      <c r="I1520" s="11" t="s">
        <v>5</v>
      </c>
      <c r="J1520" s="12" t="s">
        <v>100</v>
      </c>
      <c r="K1520" s="16" t="s">
        <v>6</v>
      </c>
      <c r="L1520" s="16" t="s">
        <v>7</v>
      </c>
      <c r="M1520" s="10">
        <v>1</v>
      </c>
      <c r="N1520" s="19">
        <v>35</v>
      </c>
      <c r="O1520" s="23"/>
      <c r="P1520" s="17">
        <f t="shared" si="52"/>
        <v>42</v>
      </c>
      <c r="Q1520" s="18">
        <f t="shared" si="53"/>
        <v>0</v>
      </c>
    </row>
    <row r="1521" spans="2:17" s="1" customFormat="1" ht="15.75" customHeight="1">
      <c r="B1521" s="14" t="s">
        <v>128</v>
      </c>
      <c r="C1521" s="34"/>
      <c r="D1521" s="26"/>
      <c r="E1521" s="21"/>
      <c r="F1521" s="34" t="s">
        <v>90</v>
      </c>
      <c r="G1521" s="9" t="s">
        <v>13</v>
      </c>
      <c r="H1521" s="11">
        <v>1950</v>
      </c>
      <c r="I1521" s="11" t="s">
        <v>5</v>
      </c>
      <c r="J1521" s="12" t="s">
        <v>100</v>
      </c>
      <c r="K1521" s="16" t="s">
        <v>25</v>
      </c>
      <c r="L1521" s="16" t="s">
        <v>9</v>
      </c>
      <c r="M1521" s="10">
        <v>0</v>
      </c>
      <c r="N1521" s="19">
        <v>400</v>
      </c>
      <c r="O1521" s="23"/>
      <c r="P1521" s="17">
        <f t="shared" si="52"/>
        <v>480</v>
      </c>
      <c r="Q1521" s="18">
        <f t="shared" si="53"/>
        <v>0</v>
      </c>
    </row>
    <row r="1522" spans="2:17" s="1" customFormat="1" ht="15.75" customHeight="1">
      <c r="B1522" s="14" t="s">
        <v>128</v>
      </c>
      <c r="C1522" s="34"/>
      <c r="D1522" s="26"/>
      <c r="E1522" s="21"/>
      <c r="F1522" s="34" t="s">
        <v>90</v>
      </c>
      <c r="G1522" s="9" t="s">
        <v>13</v>
      </c>
      <c r="H1522" s="11">
        <v>1953</v>
      </c>
      <c r="I1522" s="11" t="s">
        <v>5</v>
      </c>
      <c r="J1522" s="12" t="s">
        <v>100</v>
      </c>
      <c r="K1522" s="16" t="s">
        <v>6</v>
      </c>
      <c r="L1522" s="16" t="s">
        <v>7</v>
      </c>
      <c r="M1522" s="10">
        <v>0</v>
      </c>
      <c r="N1522" s="19">
        <v>440</v>
      </c>
      <c r="O1522" s="23"/>
      <c r="P1522" s="17">
        <f t="shared" si="52"/>
        <v>528</v>
      </c>
      <c r="Q1522" s="18">
        <f t="shared" si="53"/>
        <v>0</v>
      </c>
    </row>
    <row r="1523" spans="2:17" s="1" customFormat="1" ht="15.75" customHeight="1">
      <c r="B1523" s="14" t="s">
        <v>128</v>
      </c>
      <c r="C1523" s="34"/>
      <c r="D1523" s="25"/>
      <c r="E1523" s="40"/>
      <c r="F1523" s="34" t="s">
        <v>90</v>
      </c>
      <c r="G1523" s="9" t="s">
        <v>13</v>
      </c>
      <c r="H1523" s="11">
        <v>1960</v>
      </c>
      <c r="I1523" s="11" t="s">
        <v>5</v>
      </c>
      <c r="J1523" s="12" t="s">
        <v>100</v>
      </c>
      <c r="K1523" s="16" t="s">
        <v>6</v>
      </c>
      <c r="L1523" s="16" t="s">
        <v>24</v>
      </c>
      <c r="M1523" s="10">
        <v>0</v>
      </c>
      <c r="N1523" s="19">
        <v>135</v>
      </c>
      <c r="O1523" s="23"/>
      <c r="P1523" s="17">
        <f t="shared" si="52"/>
        <v>162</v>
      </c>
      <c r="Q1523" s="18">
        <f t="shared" si="53"/>
        <v>0</v>
      </c>
    </row>
    <row r="1524" spans="2:17" s="1" customFormat="1" ht="15.75" customHeight="1">
      <c r="B1524" s="14" t="s">
        <v>128</v>
      </c>
      <c r="C1524" s="34"/>
      <c r="D1524" s="26"/>
      <c r="E1524" s="21"/>
      <c r="F1524" s="34" t="s">
        <v>90</v>
      </c>
      <c r="G1524" s="9" t="s">
        <v>13</v>
      </c>
      <c r="H1524" s="11">
        <v>1975</v>
      </c>
      <c r="I1524" s="11" t="s">
        <v>5</v>
      </c>
      <c r="J1524" s="12" t="s">
        <v>100</v>
      </c>
      <c r="K1524" s="16" t="s">
        <v>8</v>
      </c>
      <c r="L1524" s="16" t="s">
        <v>24</v>
      </c>
      <c r="M1524" s="10">
        <v>0</v>
      </c>
      <c r="N1524" s="19">
        <v>45</v>
      </c>
      <c r="O1524" s="23"/>
      <c r="P1524" s="17">
        <f t="shared" si="52"/>
        <v>54</v>
      </c>
      <c r="Q1524" s="18">
        <f t="shared" si="53"/>
        <v>0</v>
      </c>
    </row>
    <row r="1525" spans="2:17" s="1" customFormat="1" ht="15.75" customHeight="1">
      <c r="B1525" s="14" t="s">
        <v>128</v>
      </c>
      <c r="C1525" s="34"/>
      <c r="D1525" s="26"/>
      <c r="E1525" s="21"/>
      <c r="F1525" s="34" t="s">
        <v>90</v>
      </c>
      <c r="G1525" s="9" t="s">
        <v>13</v>
      </c>
      <c r="H1525" s="11">
        <v>1978</v>
      </c>
      <c r="I1525" s="11" t="s">
        <v>5</v>
      </c>
      <c r="J1525" s="12" t="s">
        <v>100</v>
      </c>
      <c r="K1525" s="16" t="s">
        <v>165</v>
      </c>
      <c r="L1525" s="16" t="s">
        <v>24</v>
      </c>
      <c r="M1525" s="10">
        <v>0</v>
      </c>
      <c r="N1525" s="19">
        <v>60</v>
      </c>
      <c r="O1525" s="23"/>
      <c r="P1525" s="17">
        <f t="shared" si="52"/>
        <v>72</v>
      </c>
      <c r="Q1525" s="18">
        <f t="shared" si="53"/>
        <v>0</v>
      </c>
    </row>
    <row r="1526" spans="2:17" s="1" customFormat="1" ht="15.75" customHeight="1">
      <c r="B1526" s="14" t="s">
        <v>128</v>
      </c>
      <c r="C1526" s="34"/>
      <c r="D1526" s="26"/>
      <c r="E1526" s="21"/>
      <c r="F1526" s="34" t="s">
        <v>90</v>
      </c>
      <c r="G1526" s="9" t="s">
        <v>13</v>
      </c>
      <c r="H1526" s="11">
        <v>1986</v>
      </c>
      <c r="I1526" s="11" t="s">
        <v>5</v>
      </c>
      <c r="J1526" s="12" t="s">
        <v>100</v>
      </c>
      <c r="K1526" s="16" t="s">
        <v>25</v>
      </c>
      <c r="L1526" s="16" t="s">
        <v>7</v>
      </c>
      <c r="M1526" s="10">
        <v>0</v>
      </c>
      <c r="N1526" s="19">
        <v>75</v>
      </c>
      <c r="O1526" s="23"/>
      <c r="P1526" s="17">
        <f t="shared" si="52"/>
        <v>90</v>
      </c>
      <c r="Q1526" s="18">
        <f t="shared" si="53"/>
        <v>0</v>
      </c>
    </row>
    <row r="1527" spans="2:17" s="1" customFormat="1" ht="15.75" customHeight="1">
      <c r="B1527" s="14" t="s">
        <v>128</v>
      </c>
      <c r="C1527" s="34"/>
      <c r="D1527" s="26"/>
      <c r="E1527" s="21"/>
      <c r="F1527" s="34" t="s">
        <v>90</v>
      </c>
      <c r="G1527" s="9" t="s">
        <v>13</v>
      </c>
      <c r="H1527" s="11">
        <v>1995</v>
      </c>
      <c r="I1527" s="11" t="s">
        <v>5</v>
      </c>
      <c r="J1527" s="12" t="s">
        <v>100</v>
      </c>
      <c r="K1527" s="16" t="s">
        <v>6</v>
      </c>
      <c r="L1527" s="16" t="s">
        <v>7</v>
      </c>
      <c r="M1527" s="10">
        <v>8</v>
      </c>
      <c r="N1527" s="19">
        <v>100</v>
      </c>
      <c r="O1527" s="23"/>
      <c r="P1527" s="17">
        <f t="shared" si="52"/>
        <v>120</v>
      </c>
      <c r="Q1527" s="18">
        <f t="shared" si="53"/>
        <v>0</v>
      </c>
    </row>
    <row r="1528" spans="2:17" s="1" customFormat="1" ht="15.75" customHeight="1">
      <c r="B1528" s="14" t="s">
        <v>128</v>
      </c>
      <c r="C1528" s="34"/>
      <c r="D1528" s="25"/>
      <c r="E1528" s="20"/>
      <c r="F1528" s="34" t="s">
        <v>90</v>
      </c>
      <c r="G1528" s="9" t="s">
        <v>13</v>
      </c>
      <c r="H1528" s="11">
        <v>2016</v>
      </c>
      <c r="I1528" s="11" t="s">
        <v>5</v>
      </c>
      <c r="J1528" s="12" t="s">
        <v>100</v>
      </c>
      <c r="K1528" s="16" t="s">
        <v>6</v>
      </c>
      <c r="L1528" s="16" t="s">
        <v>7</v>
      </c>
      <c r="M1528" s="10">
        <v>0</v>
      </c>
      <c r="N1528" s="19">
        <v>100</v>
      </c>
      <c r="O1528" s="23"/>
      <c r="P1528" s="17">
        <f t="shared" si="52"/>
        <v>120</v>
      </c>
      <c r="Q1528" s="18">
        <f t="shared" si="53"/>
        <v>0</v>
      </c>
    </row>
    <row r="1529" spans="2:17" s="1" customFormat="1" ht="15.75" customHeight="1">
      <c r="B1529" s="14" t="s">
        <v>128</v>
      </c>
      <c r="C1529" s="34"/>
      <c r="D1529" s="25"/>
      <c r="E1529" s="20"/>
      <c r="F1529" s="34" t="s">
        <v>90</v>
      </c>
      <c r="G1529" s="9" t="s">
        <v>13</v>
      </c>
      <c r="H1529" s="11">
        <v>2017</v>
      </c>
      <c r="I1529" s="11" t="s">
        <v>5</v>
      </c>
      <c r="J1529" s="12" t="s">
        <v>23</v>
      </c>
      <c r="K1529" s="16" t="s">
        <v>6</v>
      </c>
      <c r="L1529" s="16" t="s">
        <v>7</v>
      </c>
      <c r="M1529" s="10">
        <v>0</v>
      </c>
      <c r="N1529" s="19">
        <v>55</v>
      </c>
      <c r="O1529" s="23">
        <v>360</v>
      </c>
      <c r="P1529" s="17">
        <f t="shared" si="52"/>
        <v>66</v>
      </c>
      <c r="Q1529" s="18">
        <f t="shared" si="53"/>
        <v>432</v>
      </c>
    </row>
    <row r="1530" spans="2:17" s="1" customFormat="1" ht="15.75" customHeight="1">
      <c r="B1530" s="14" t="s">
        <v>128</v>
      </c>
      <c r="C1530" s="34"/>
      <c r="D1530" s="25"/>
      <c r="E1530" s="20"/>
      <c r="F1530" s="34" t="s">
        <v>90</v>
      </c>
      <c r="G1530" s="9" t="s">
        <v>13</v>
      </c>
      <c r="H1530" s="11">
        <v>2019</v>
      </c>
      <c r="I1530" s="11" t="s">
        <v>5</v>
      </c>
      <c r="J1530" s="12" t="s">
        <v>15</v>
      </c>
      <c r="K1530" s="16" t="s">
        <v>6</v>
      </c>
      <c r="L1530" s="16" t="s">
        <v>7</v>
      </c>
      <c r="M1530" s="10">
        <v>0</v>
      </c>
      <c r="N1530" s="19">
        <v>95</v>
      </c>
      <c r="O1530" s="23">
        <v>95</v>
      </c>
      <c r="P1530" s="17">
        <f t="shared" si="52"/>
        <v>114</v>
      </c>
      <c r="Q1530" s="18">
        <f t="shared" si="53"/>
        <v>114</v>
      </c>
    </row>
    <row r="1531" spans="2:17" s="1" customFormat="1" ht="15.75" customHeight="1">
      <c r="B1531" s="14" t="s">
        <v>174</v>
      </c>
      <c r="C1531" s="34"/>
      <c r="D1531" s="26"/>
      <c r="E1531" s="21"/>
      <c r="F1531" s="34" t="s">
        <v>90</v>
      </c>
      <c r="G1531" s="9" t="s">
        <v>13</v>
      </c>
      <c r="H1531" s="11">
        <v>1978</v>
      </c>
      <c r="I1531" s="11" t="s">
        <v>5</v>
      </c>
      <c r="J1531" s="12" t="s">
        <v>100</v>
      </c>
      <c r="K1531" s="16" t="s">
        <v>165</v>
      </c>
      <c r="L1531" s="16" t="s">
        <v>26</v>
      </c>
      <c r="M1531" s="10">
        <v>0</v>
      </c>
      <c r="N1531" s="19">
        <v>55</v>
      </c>
      <c r="O1531" s="23"/>
      <c r="P1531" s="17">
        <f t="shared" si="52"/>
        <v>66</v>
      </c>
      <c r="Q1531" s="18">
        <f t="shared" si="53"/>
        <v>0</v>
      </c>
    </row>
    <row r="1532" spans="2:17" s="1" customFormat="1" ht="15.75" customHeight="1">
      <c r="B1532" s="14" t="s">
        <v>174</v>
      </c>
      <c r="C1532" s="34"/>
      <c r="D1532" s="26"/>
      <c r="E1532" s="21"/>
      <c r="F1532" s="34" t="s">
        <v>90</v>
      </c>
      <c r="G1532" s="9" t="s">
        <v>13</v>
      </c>
      <c r="H1532" s="11">
        <v>1987</v>
      </c>
      <c r="I1532" s="11" t="s">
        <v>5</v>
      </c>
      <c r="J1532" s="12" t="s">
        <v>100</v>
      </c>
      <c r="K1532" s="16" t="s">
        <v>25</v>
      </c>
      <c r="L1532" s="16" t="s">
        <v>24</v>
      </c>
      <c r="M1532" s="10">
        <v>0</v>
      </c>
      <c r="N1532" s="19">
        <v>55</v>
      </c>
      <c r="O1532" s="23"/>
      <c r="P1532" s="17">
        <f t="shared" si="52"/>
        <v>66</v>
      </c>
      <c r="Q1532" s="18">
        <f t="shared" si="53"/>
        <v>0</v>
      </c>
    </row>
    <row r="1533" spans="2:17" s="1" customFormat="1" ht="15.75" customHeight="1">
      <c r="B1533" s="14" t="s">
        <v>584</v>
      </c>
      <c r="C1533" s="34"/>
      <c r="D1533" s="26"/>
      <c r="E1533" s="21"/>
      <c r="F1533" s="34" t="s">
        <v>90</v>
      </c>
      <c r="G1533" s="9" t="s">
        <v>13</v>
      </c>
      <c r="H1533" s="11">
        <v>1995</v>
      </c>
      <c r="I1533" s="11" t="s">
        <v>5</v>
      </c>
      <c r="J1533" s="12" t="s">
        <v>100</v>
      </c>
      <c r="K1533" s="16" t="s">
        <v>6</v>
      </c>
      <c r="L1533" s="16" t="s">
        <v>7</v>
      </c>
      <c r="M1533" s="10">
        <v>1</v>
      </c>
      <c r="N1533" s="19">
        <v>70</v>
      </c>
      <c r="O1533" s="23"/>
      <c r="P1533" s="17">
        <f t="shared" si="52"/>
        <v>84</v>
      </c>
      <c r="Q1533" s="18">
        <f t="shared" si="53"/>
        <v>0</v>
      </c>
    </row>
    <row r="1534" spans="2:17" s="1" customFormat="1" ht="15.75" customHeight="1">
      <c r="B1534" s="14" t="s">
        <v>36</v>
      </c>
      <c r="C1534" s="34"/>
      <c r="D1534" s="26"/>
      <c r="E1534" s="21"/>
      <c r="F1534" s="34" t="s">
        <v>90</v>
      </c>
      <c r="G1534" s="9" t="s">
        <v>13</v>
      </c>
      <c r="H1534" s="11">
        <v>1976</v>
      </c>
      <c r="I1534" s="11" t="s">
        <v>5</v>
      </c>
      <c r="J1534" s="12" t="s">
        <v>100</v>
      </c>
      <c r="K1534" s="16" t="s">
        <v>25</v>
      </c>
      <c r="L1534" s="16" t="s">
        <v>9</v>
      </c>
      <c r="M1534" s="10">
        <v>0</v>
      </c>
      <c r="N1534" s="19">
        <v>17</v>
      </c>
      <c r="O1534" s="23"/>
      <c r="P1534" s="17">
        <f t="shared" si="52"/>
        <v>20.399999999999999</v>
      </c>
      <c r="Q1534" s="18">
        <f t="shared" si="53"/>
        <v>0</v>
      </c>
    </row>
    <row r="1535" spans="2:17" s="1" customFormat="1" ht="15.75" customHeight="1">
      <c r="B1535" s="14" t="s">
        <v>36</v>
      </c>
      <c r="C1535" s="34"/>
      <c r="D1535" s="26"/>
      <c r="E1535" s="21"/>
      <c r="F1535" s="34" t="s">
        <v>90</v>
      </c>
      <c r="G1535" s="9" t="s">
        <v>13</v>
      </c>
      <c r="H1535" s="11">
        <v>1999</v>
      </c>
      <c r="I1535" s="11" t="s">
        <v>5</v>
      </c>
      <c r="J1535" s="12" t="s">
        <v>100</v>
      </c>
      <c r="K1535" s="16" t="s">
        <v>6</v>
      </c>
      <c r="L1535" s="16" t="s">
        <v>7</v>
      </c>
      <c r="M1535" s="10">
        <v>0</v>
      </c>
      <c r="N1535" s="19">
        <v>25</v>
      </c>
      <c r="O1535" s="23"/>
      <c r="P1535" s="17">
        <f t="shared" si="52"/>
        <v>30</v>
      </c>
      <c r="Q1535" s="18">
        <f t="shared" si="53"/>
        <v>0</v>
      </c>
    </row>
    <row r="1536" spans="2:17" s="1" customFormat="1" ht="15.75" customHeight="1">
      <c r="B1536" s="14" t="s">
        <v>129</v>
      </c>
      <c r="C1536" s="34"/>
      <c r="D1536" s="26"/>
      <c r="E1536" s="21"/>
      <c r="F1536" s="34" t="s">
        <v>90</v>
      </c>
      <c r="G1536" s="9" t="s">
        <v>13</v>
      </c>
      <c r="H1536" s="11">
        <v>1964</v>
      </c>
      <c r="I1536" s="11" t="s">
        <v>5</v>
      </c>
      <c r="J1536" s="12" t="s">
        <v>100</v>
      </c>
      <c r="K1536" s="16" t="s">
        <v>25</v>
      </c>
      <c r="L1536" s="16" t="s">
        <v>24</v>
      </c>
      <c r="M1536" s="10">
        <v>0</v>
      </c>
      <c r="N1536" s="19">
        <v>65</v>
      </c>
      <c r="O1536" s="23"/>
      <c r="P1536" s="17">
        <f t="shared" si="52"/>
        <v>78</v>
      </c>
      <c r="Q1536" s="18">
        <f t="shared" si="53"/>
        <v>0</v>
      </c>
    </row>
    <row r="1537" spans="2:17" s="1" customFormat="1" ht="15.75" customHeight="1">
      <c r="B1537" s="14" t="s">
        <v>38</v>
      </c>
      <c r="C1537" s="34" t="s">
        <v>446</v>
      </c>
      <c r="D1537" s="26" t="s">
        <v>251</v>
      </c>
      <c r="E1537" s="21"/>
      <c r="F1537" s="34" t="s">
        <v>90</v>
      </c>
      <c r="G1537" s="9" t="s">
        <v>13</v>
      </c>
      <c r="H1537" s="11">
        <v>1993</v>
      </c>
      <c r="I1537" s="11" t="s">
        <v>5</v>
      </c>
      <c r="J1537" s="12" t="s">
        <v>100</v>
      </c>
      <c r="K1537" s="16" t="s">
        <v>6</v>
      </c>
      <c r="L1537" s="16" t="s">
        <v>7</v>
      </c>
      <c r="M1537" s="10">
        <v>1</v>
      </c>
      <c r="N1537" s="19">
        <v>120</v>
      </c>
      <c r="O1537" s="23"/>
      <c r="P1537" s="17">
        <f t="shared" si="52"/>
        <v>144</v>
      </c>
      <c r="Q1537" s="18">
        <f t="shared" si="53"/>
        <v>0</v>
      </c>
    </row>
    <row r="1538" spans="2:17" s="1" customFormat="1" ht="15.75" customHeight="1">
      <c r="B1538" s="14" t="s">
        <v>38</v>
      </c>
      <c r="C1538" s="34" t="s">
        <v>446</v>
      </c>
      <c r="D1538" s="25"/>
      <c r="E1538" s="40"/>
      <c r="F1538" s="34" t="s">
        <v>90</v>
      </c>
      <c r="G1538" s="9" t="s">
        <v>13</v>
      </c>
      <c r="H1538" s="11">
        <v>1994</v>
      </c>
      <c r="I1538" s="11" t="s">
        <v>5</v>
      </c>
      <c r="J1538" s="12" t="s">
        <v>33</v>
      </c>
      <c r="K1538" s="16" t="s">
        <v>6</v>
      </c>
      <c r="L1538" s="16" t="s">
        <v>7</v>
      </c>
      <c r="M1538" s="10">
        <v>0</v>
      </c>
      <c r="N1538" s="19">
        <v>110</v>
      </c>
      <c r="O1538" s="23">
        <v>1320</v>
      </c>
      <c r="P1538" s="17">
        <f t="shared" si="52"/>
        <v>132</v>
      </c>
      <c r="Q1538" s="18">
        <f t="shared" si="53"/>
        <v>1584</v>
      </c>
    </row>
    <row r="1539" spans="2:17" s="1" customFormat="1" ht="15.75" customHeight="1">
      <c r="B1539" s="14" t="s">
        <v>38</v>
      </c>
      <c r="C1539" s="34" t="s">
        <v>446</v>
      </c>
      <c r="D1539" s="26"/>
      <c r="E1539" s="21"/>
      <c r="F1539" s="34" t="s">
        <v>90</v>
      </c>
      <c r="G1539" s="9" t="s">
        <v>13</v>
      </c>
      <c r="H1539" s="11">
        <v>1994</v>
      </c>
      <c r="I1539" s="11" t="s">
        <v>5</v>
      </c>
      <c r="J1539" s="12" t="s">
        <v>100</v>
      </c>
      <c r="K1539" s="16" t="s">
        <v>8</v>
      </c>
      <c r="L1539" s="16" t="s">
        <v>7</v>
      </c>
      <c r="M1539" s="10">
        <v>0</v>
      </c>
      <c r="N1539" s="19">
        <v>80</v>
      </c>
      <c r="O1539" s="23"/>
      <c r="P1539" s="17">
        <f t="shared" si="52"/>
        <v>96</v>
      </c>
      <c r="Q1539" s="18">
        <f t="shared" si="53"/>
        <v>0</v>
      </c>
    </row>
    <row r="1540" spans="2:17" s="1" customFormat="1" ht="15.75" customHeight="1">
      <c r="B1540" s="14" t="s">
        <v>38</v>
      </c>
      <c r="C1540" s="34" t="s">
        <v>446</v>
      </c>
      <c r="D1540" s="28"/>
      <c r="E1540" s="43" t="s">
        <v>254</v>
      </c>
      <c r="F1540" s="34" t="s">
        <v>90</v>
      </c>
      <c r="G1540" s="9" t="s">
        <v>13</v>
      </c>
      <c r="H1540" s="11">
        <v>2011</v>
      </c>
      <c r="I1540" s="11" t="s">
        <v>5</v>
      </c>
      <c r="J1540" s="12" t="s">
        <v>100</v>
      </c>
      <c r="K1540" s="16" t="s">
        <v>6</v>
      </c>
      <c r="L1540" s="16" t="s">
        <v>7</v>
      </c>
      <c r="M1540" s="10">
        <v>0</v>
      </c>
      <c r="N1540" s="19">
        <v>145</v>
      </c>
      <c r="O1540" s="23"/>
      <c r="P1540" s="17">
        <f t="shared" si="52"/>
        <v>174</v>
      </c>
      <c r="Q1540" s="18">
        <f t="shared" si="53"/>
        <v>0</v>
      </c>
    </row>
    <row r="1541" spans="2:17" s="1" customFormat="1" ht="15.75" customHeight="1">
      <c r="B1541" s="14" t="s">
        <v>38</v>
      </c>
      <c r="C1541" s="34"/>
      <c r="D1541" s="26"/>
      <c r="E1541" s="21"/>
      <c r="F1541" s="34" t="s">
        <v>90</v>
      </c>
      <c r="G1541" s="9" t="s">
        <v>13</v>
      </c>
      <c r="H1541" s="11">
        <v>1934</v>
      </c>
      <c r="I1541" s="11" t="s">
        <v>5</v>
      </c>
      <c r="J1541" s="12" t="s">
        <v>15</v>
      </c>
      <c r="K1541" s="16" t="s">
        <v>6</v>
      </c>
      <c r="L1541" s="16" t="s">
        <v>9</v>
      </c>
      <c r="M1541" s="10">
        <v>0</v>
      </c>
      <c r="N1541" s="19">
        <v>1990</v>
      </c>
      <c r="O1541" s="23">
        <v>1990</v>
      </c>
      <c r="P1541" s="17">
        <f t="shared" si="52"/>
        <v>2388</v>
      </c>
      <c r="Q1541" s="18">
        <f t="shared" si="53"/>
        <v>2388</v>
      </c>
    </row>
    <row r="1542" spans="2:17" s="1" customFormat="1" ht="15.75" customHeight="1">
      <c r="B1542" s="14" t="s">
        <v>38</v>
      </c>
      <c r="C1542" s="34"/>
      <c r="D1542" s="28"/>
      <c r="E1542" s="24"/>
      <c r="F1542" s="34" t="s">
        <v>90</v>
      </c>
      <c r="G1542" s="9" t="s">
        <v>13</v>
      </c>
      <c r="H1542" s="11">
        <v>1973</v>
      </c>
      <c r="I1542" s="11" t="s">
        <v>5</v>
      </c>
      <c r="J1542" s="12" t="s">
        <v>100</v>
      </c>
      <c r="K1542" s="16" t="s">
        <v>25</v>
      </c>
      <c r="L1542" s="16" t="s">
        <v>9</v>
      </c>
      <c r="M1542" s="10">
        <v>0</v>
      </c>
      <c r="N1542" s="19">
        <v>330</v>
      </c>
      <c r="O1542" s="23"/>
      <c r="P1542" s="17">
        <f t="shared" ref="P1542:P1605" si="54">N1542*1.2</f>
        <v>396</v>
      </c>
      <c r="Q1542" s="18">
        <f t="shared" ref="Q1542:Q1605" si="55">O1542*1.2</f>
        <v>0</v>
      </c>
    </row>
    <row r="1543" spans="2:17" s="1" customFormat="1" ht="15.75" customHeight="1">
      <c r="B1543" s="14" t="s">
        <v>38</v>
      </c>
      <c r="C1543" s="34"/>
      <c r="D1543" s="26"/>
      <c r="E1543" s="21"/>
      <c r="F1543" s="34" t="s">
        <v>90</v>
      </c>
      <c r="G1543" s="9" t="s">
        <v>13</v>
      </c>
      <c r="H1543" s="11">
        <v>1975</v>
      </c>
      <c r="I1543" s="11" t="s">
        <v>5</v>
      </c>
      <c r="J1543" s="12" t="s">
        <v>100</v>
      </c>
      <c r="K1543" s="16" t="s">
        <v>6</v>
      </c>
      <c r="L1543" s="16" t="s">
        <v>24</v>
      </c>
      <c r="M1543" s="10">
        <v>0</v>
      </c>
      <c r="N1543" s="19">
        <v>450</v>
      </c>
      <c r="O1543" s="23"/>
      <c r="P1543" s="17">
        <f t="shared" si="54"/>
        <v>540</v>
      </c>
      <c r="Q1543" s="18">
        <f t="shared" si="55"/>
        <v>0</v>
      </c>
    </row>
    <row r="1544" spans="2:17" s="1" customFormat="1" ht="15.75" customHeight="1">
      <c r="B1544" s="14" t="s">
        <v>38</v>
      </c>
      <c r="C1544" s="34"/>
      <c r="D1544" s="28"/>
      <c r="E1544" s="24"/>
      <c r="F1544" s="34" t="s">
        <v>90</v>
      </c>
      <c r="G1544" s="9" t="s">
        <v>13</v>
      </c>
      <c r="H1544" s="11">
        <v>1976</v>
      </c>
      <c r="I1544" s="11" t="s">
        <v>5</v>
      </c>
      <c r="J1544" s="12" t="s">
        <v>100</v>
      </c>
      <c r="K1544" s="16" t="s">
        <v>6</v>
      </c>
      <c r="L1544" s="16" t="s">
        <v>7</v>
      </c>
      <c r="M1544" s="10">
        <v>0</v>
      </c>
      <c r="N1544" s="19">
        <v>380</v>
      </c>
      <c r="O1544" s="23"/>
      <c r="P1544" s="17">
        <f t="shared" si="54"/>
        <v>456</v>
      </c>
      <c r="Q1544" s="18">
        <f t="shared" si="55"/>
        <v>0</v>
      </c>
    </row>
    <row r="1545" spans="2:17" s="1" customFormat="1" ht="15.75" customHeight="1">
      <c r="B1545" s="14" t="s">
        <v>38</v>
      </c>
      <c r="C1545" s="34"/>
      <c r="D1545" s="26"/>
      <c r="E1545" s="21"/>
      <c r="F1545" s="34" t="s">
        <v>90</v>
      </c>
      <c r="G1545" s="9" t="s">
        <v>13</v>
      </c>
      <c r="H1545" s="11">
        <v>1979</v>
      </c>
      <c r="I1545" s="11" t="s">
        <v>5</v>
      </c>
      <c r="J1545" s="12" t="s">
        <v>100</v>
      </c>
      <c r="K1545" s="16" t="s">
        <v>25</v>
      </c>
      <c r="L1545" s="16" t="s">
        <v>7</v>
      </c>
      <c r="M1545" s="10">
        <v>0</v>
      </c>
      <c r="N1545" s="19">
        <v>330</v>
      </c>
      <c r="O1545" s="23"/>
      <c r="P1545" s="17">
        <f t="shared" si="54"/>
        <v>396</v>
      </c>
      <c r="Q1545" s="18">
        <f t="shared" si="55"/>
        <v>0</v>
      </c>
    </row>
    <row r="1546" spans="2:17" s="1" customFormat="1" ht="15.75" customHeight="1">
      <c r="B1546" s="14" t="s">
        <v>38</v>
      </c>
      <c r="C1546" s="34"/>
      <c r="D1546" s="25"/>
      <c r="E1546" s="20"/>
      <c r="F1546" s="34" t="s">
        <v>90</v>
      </c>
      <c r="G1546" s="9" t="s">
        <v>13</v>
      </c>
      <c r="H1546" s="11">
        <v>1980</v>
      </c>
      <c r="I1546" s="11" t="s">
        <v>5</v>
      </c>
      <c r="J1546" s="12" t="s">
        <v>100</v>
      </c>
      <c r="K1546" s="16" t="s">
        <v>8</v>
      </c>
      <c r="L1546" s="16" t="s">
        <v>9</v>
      </c>
      <c r="M1546" s="10">
        <v>0</v>
      </c>
      <c r="N1546" s="19">
        <v>250</v>
      </c>
      <c r="O1546" s="23"/>
      <c r="P1546" s="17">
        <f t="shared" si="54"/>
        <v>300</v>
      </c>
      <c r="Q1546" s="18">
        <f t="shared" si="55"/>
        <v>0</v>
      </c>
    </row>
    <row r="1547" spans="2:17" s="1" customFormat="1" ht="15.75" customHeight="1">
      <c r="B1547" s="14" t="s">
        <v>38</v>
      </c>
      <c r="C1547" s="34"/>
      <c r="D1547" s="26" t="s">
        <v>251</v>
      </c>
      <c r="E1547" s="21"/>
      <c r="F1547" s="34" t="s">
        <v>90</v>
      </c>
      <c r="G1547" s="9" t="s">
        <v>13</v>
      </c>
      <c r="H1547" s="11">
        <v>1982</v>
      </c>
      <c r="I1547" s="11" t="s">
        <v>5</v>
      </c>
      <c r="J1547" s="12" t="s">
        <v>100</v>
      </c>
      <c r="K1547" s="16" t="s">
        <v>25</v>
      </c>
      <c r="L1547" s="16" t="s">
        <v>9</v>
      </c>
      <c r="M1547" s="10">
        <v>1</v>
      </c>
      <c r="N1547" s="19">
        <v>900</v>
      </c>
      <c r="O1547" s="23"/>
      <c r="P1547" s="17">
        <f t="shared" si="54"/>
        <v>1080</v>
      </c>
      <c r="Q1547" s="18">
        <f t="shared" si="55"/>
        <v>0</v>
      </c>
    </row>
    <row r="1548" spans="2:17" s="1" customFormat="1" ht="15.75" customHeight="1">
      <c r="B1548" s="14" t="s">
        <v>38</v>
      </c>
      <c r="C1548" s="34"/>
      <c r="D1548" s="28"/>
      <c r="E1548" s="24"/>
      <c r="F1548" s="34" t="s">
        <v>90</v>
      </c>
      <c r="G1548" s="9" t="s">
        <v>13</v>
      </c>
      <c r="H1548" s="11">
        <v>1982</v>
      </c>
      <c r="I1548" s="11" t="s">
        <v>5</v>
      </c>
      <c r="J1548" s="12" t="s">
        <v>100</v>
      </c>
      <c r="K1548" s="16" t="s">
        <v>25</v>
      </c>
      <c r="L1548" s="16" t="s">
        <v>9</v>
      </c>
      <c r="M1548" s="10">
        <v>0</v>
      </c>
      <c r="N1548" s="19">
        <v>900</v>
      </c>
      <c r="O1548" s="23"/>
      <c r="P1548" s="17">
        <f t="shared" si="54"/>
        <v>1080</v>
      </c>
      <c r="Q1548" s="18">
        <f t="shared" si="55"/>
        <v>0</v>
      </c>
    </row>
    <row r="1549" spans="2:17" s="1" customFormat="1" ht="15.75" customHeight="1">
      <c r="B1549" s="14" t="s">
        <v>38</v>
      </c>
      <c r="C1549" s="34"/>
      <c r="D1549" s="26"/>
      <c r="E1549" s="40"/>
      <c r="F1549" s="34" t="s">
        <v>90</v>
      </c>
      <c r="G1549" s="9" t="s">
        <v>13</v>
      </c>
      <c r="H1549" s="11">
        <v>1985</v>
      </c>
      <c r="I1549" s="11" t="s">
        <v>5</v>
      </c>
      <c r="J1549" s="12" t="s">
        <v>100</v>
      </c>
      <c r="K1549" s="16" t="s">
        <v>6</v>
      </c>
      <c r="L1549" s="16" t="s">
        <v>9</v>
      </c>
      <c r="M1549" s="10">
        <v>0</v>
      </c>
      <c r="N1549" s="19">
        <v>500</v>
      </c>
      <c r="O1549" s="23"/>
      <c r="P1549" s="17">
        <f t="shared" si="54"/>
        <v>600</v>
      </c>
      <c r="Q1549" s="18">
        <f t="shared" si="55"/>
        <v>0</v>
      </c>
    </row>
    <row r="1550" spans="2:17" s="1" customFormat="1" ht="15.75" customHeight="1">
      <c r="B1550" s="14" t="s">
        <v>38</v>
      </c>
      <c r="C1550" s="34"/>
      <c r="D1550" s="25"/>
      <c r="E1550" s="20"/>
      <c r="F1550" s="34" t="s">
        <v>90</v>
      </c>
      <c r="G1550" s="9" t="s">
        <v>13</v>
      </c>
      <c r="H1550" s="11">
        <v>1985</v>
      </c>
      <c r="I1550" s="11" t="s">
        <v>5</v>
      </c>
      <c r="J1550" s="12" t="s">
        <v>33</v>
      </c>
      <c r="K1550" s="16" t="s">
        <v>6</v>
      </c>
      <c r="L1550" s="16" t="s">
        <v>7</v>
      </c>
      <c r="M1550" s="10">
        <v>0</v>
      </c>
      <c r="N1550" s="19">
        <v>530</v>
      </c>
      <c r="O1550" s="23">
        <v>6360</v>
      </c>
      <c r="P1550" s="17">
        <f t="shared" si="54"/>
        <v>636</v>
      </c>
      <c r="Q1550" s="18">
        <f t="shared" si="55"/>
        <v>7632</v>
      </c>
    </row>
    <row r="1551" spans="2:17" s="1" customFormat="1" ht="15.75" customHeight="1">
      <c r="B1551" s="14" t="s">
        <v>38</v>
      </c>
      <c r="C1551" s="34"/>
      <c r="D1551" s="26"/>
      <c r="E1551" s="21"/>
      <c r="F1551" s="34" t="s">
        <v>90</v>
      </c>
      <c r="G1551" s="9" t="s">
        <v>13</v>
      </c>
      <c r="H1551" s="11">
        <v>1986</v>
      </c>
      <c r="I1551" s="11" t="s">
        <v>5</v>
      </c>
      <c r="J1551" s="12" t="s">
        <v>100</v>
      </c>
      <c r="K1551" s="16" t="s">
        <v>6</v>
      </c>
      <c r="L1551" s="16" t="s">
        <v>24</v>
      </c>
      <c r="M1551" s="10">
        <v>0</v>
      </c>
      <c r="N1551" s="19">
        <v>485</v>
      </c>
      <c r="O1551" s="23"/>
      <c r="P1551" s="17">
        <f t="shared" si="54"/>
        <v>582</v>
      </c>
      <c r="Q1551" s="18">
        <f t="shared" si="55"/>
        <v>0</v>
      </c>
    </row>
    <row r="1552" spans="2:17" s="1" customFormat="1" ht="15.75" customHeight="1">
      <c r="B1552" s="14" t="s">
        <v>38</v>
      </c>
      <c r="C1552" s="34"/>
      <c r="D1552" s="25"/>
      <c r="E1552" s="20"/>
      <c r="F1552" s="34" t="s">
        <v>90</v>
      </c>
      <c r="G1552" s="9" t="s">
        <v>13</v>
      </c>
      <c r="H1552" s="11">
        <v>1986</v>
      </c>
      <c r="I1552" s="11" t="s">
        <v>5</v>
      </c>
      <c r="J1552" s="12" t="s">
        <v>100</v>
      </c>
      <c r="K1552" s="16" t="s">
        <v>25</v>
      </c>
      <c r="L1552" s="16" t="s">
        <v>24</v>
      </c>
      <c r="M1552" s="10">
        <v>0</v>
      </c>
      <c r="N1552" s="19">
        <v>350</v>
      </c>
      <c r="O1552" s="23"/>
      <c r="P1552" s="17">
        <f t="shared" si="54"/>
        <v>420</v>
      </c>
      <c r="Q1552" s="18">
        <f t="shared" si="55"/>
        <v>0</v>
      </c>
    </row>
    <row r="1553" spans="2:17" s="1" customFormat="1" ht="15.75" customHeight="1">
      <c r="B1553" s="14" t="s">
        <v>38</v>
      </c>
      <c r="C1553" s="34"/>
      <c r="D1553" s="26"/>
      <c r="E1553" s="21"/>
      <c r="F1553" s="34" t="s">
        <v>90</v>
      </c>
      <c r="G1553" s="9" t="s">
        <v>13</v>
      </c>
      <c r="H1553" s="11">
        <v>1988</v>
      </c>
      <c r="I1553" s="11" t="s">
        <v>5</v>
      </c>
      <c r="J1553" s="12" t="s">
        <v>100</v>
      </c>
      <c r="K1553" s="16" t="s">
        <v>6</v>
      </c>
      <c r="L1553" s="16" t="s">
        <v>7</v>
      </c>
      <c r="M1553" s="10">
        <v>0</v>
      </c>
      <c r="N1553" s="19">
        <v>390</v>
      </c>
      <c r="O1553" s="23"/>
      <c r="P1553" s="17">
        <f t="shared" si="54"/>
        <v>468</v>
      </c>
      <c r="Q1553" s="18">
        <f t="shared" si="55"/>
        <v>0</v>
      </c>
    </row>
    <row r="1554" spans="2:17" s="1" customFormat="1" ht="15.75" customHeight="1">
      <c r="B1554" s="14" t="s">
        <v>38</v>
      </c>
      <c r="C1554" s="34"/>
      <c r="D1554" s="26"/>
      <c r="E1554" s="21"/>
      <c r="F1554" s="34" t="s">
        <v>90</v>
      </c>
      <c r="G1554" s="9" t="s">
        <v>13</v>
      </c>
      <c r="H1554" s="11">
        <v>1989</v>
      </c>
      <c r="I1554" s="11" t="s">
        <v>5</v>
      </c>
      <c r="J1554" s="12" t="s">
        <v>100</v>
      </c>
      <c r="K1554" s="16" t="s">
        <v>6</v>
      </c>
      <c r="L1554" s="16" t="s">
        <v>7</v>
      </c>
      <c r="M1554" s="10">
        <v>1</v>
      </c>
      <c r="N1554" s="19">
        <v>530</v>
      </c>
      <c r="O1554" s="23"/>
      <c r="P1554" s="17">
        <f t="shared" si="54"/>
        <v>636</v>
      </c>
      <c r="Q1554" s="18">
        <f t="shared" si="55"/>
        <v>0</v>
      </c>
    </row>
    <row r="1555" spans="2:17" s="1" customFormat="1" ht="15.75" customHeight="1">
      <c r="B1555" s="14" t="s">
        <v>38</v>
      </c>
      <c r="C1555" s="34"/>
      <c r="D1555" s="26"/>
      <c r="E1555" s="21"/>
      <c r="F1555" s="34" t="s">
        <v>90</v>
      </c>
      <c r="G1555" s="9" t="s">
        <v>13</v>
      </c>
      <c r="H1555" s="11">
        <v>1989</v>
      </c>
      <c r="I1555" s="11" t="s">
        <v>5</v>
      </c>
      <c r="J1555" s="12" t="s">
        <v>100</v>
      </c>
      <c r="K1555" s="16" t="s">
        <v>25</v>
      </c>
      <c r="L1555" s="16" t="s">
        <v>7</v>
      </c>
      <c r="M1555" s="10">
        <v>1</v>
      </c>
      <c r="N1555" s="19">
        <v>500</v>
      </c>
      <c r="O1555" s="23"/>
      <c r="P1555" s="17">
        <f t="shared" si="54"/>
        <v>600</v>
      </c>
      <c r="Q1555" s="18">
        <f t="shared" si="55"/>
        <v>0</v>
      </c>
    </row>
    <row r="1556" spans="2:17" s="1" customFormat="1" ht="15.75" customHeight="1">
      <c r="B1556" s="14" t="s">
        <v>38</v>
      </c>
      <c r="C1556" s="34"/>
      <c r="D1556" s="26"/>
      <c r="E1556" s="21"/>
      <c r="F1556" s="34" t="s">
        <v>90</v>
      </c>
      <c r="G1556" s="9" t="s">
        <v>13</v>
      </c>
      <c r="H1556" s="11">
        <v>1989</v>
      </c>
      <c r="I1556" s="11" t="s">
        <v>5</v>
      </c>
      <c r="J1556" s="12" t="s">
        <v>33</v>
      </c>
      <c r="K1556" s="16" t="s">
        <v>6</v>
      </c>
      <c r="L1556" s="16" t="s">
        <v>7</v>
      </c>
      <c r="M1556" s="10">
        <v>0</v>
      </c>
      <c r="N1556" s="19">
        <v>580</v>
      </c>
      <c r="O1556" s="23">
        <v>6960</v>
      </c>
      <c r="P1556" s="17">
        <f t="shared" si="54"/>
        <v>696</v>
      </c>
      <c r="Q1556" s="18">
        <f t="shared" si="55"/>
        <v>8352</v>
      </c>
    </row>
    <row r="1557" spans="2:17" s="1" customFormat="1" ht="15.75" customHeight="1">
      <c r="B1557" s="14" t="s">
        <v>38</v>
      </c>
      <c r="C1557" s="34"/>
      <c r="D1557" s="26"/>
      <c r="E1557" s="21"/>
      <c r="F1557" s="34" t="s">
        <v>90</v>
      </c>
      <c r="G1557" s="9" t="s">
        <v>13</v>
      </c>
      <c r="H1557" s="11">
        <v>1989</v>
      </c>
      <c r="I1557" s="11" t="s">
        <v>5</v>
      </c>
      <c r="J1557" s="12" t="s">
        <v>33</v>
      </c>
      <c r="K1557" s="16" t="s">
        <v>6</v>
      </c>
      <c r="L1557" s="16" t="s">
        <v>9</v>
      </c>
      <c r="M1557" s="10">
        <v>0</v>
      </c>
      <c r="N1557" s="19">
        <v>400</v>
      </c>
      <c r="O1557" s="23">
        <f>400*12</f>
        <v>4800</v>
      </c>
      <c r="P1557" s="17">
        <f t="shared" si="54"/>
        <v>480</v>
      </c>
      <c r="Q1557" s="18">
        <f t="shared" si="55"/>
        <v>5760</v>
      </c>
    </row>
    <row r="1558" spans="2:17" s="1" customFormat="1" ht="15.75" customHeight="1">
      <c r="B1558" s="14" t="s">
        <v>38</v>
      </c>
      <c r="C1558" s="34"/>
      <c r="D1558" s="25"/>
      <c r="E1558" s="20"/>
      <c r="F1558" s="34" t="s">
        <v>90</v>
      </c>
      <c r="G1558" s="9" t="s">
        <v>13</v>
      </c>
      <c r="H1558" s="11">
        <v>1990</v>
      </c>
      <c r="I1558" s="11" t="s">
        <v>5</v>
      </c>
      <c r="J1558" s="12" t="s">
        <v>23</v>
      </c>
      <c r="K1558" s="16" t="s">
        <v>6</v>
      </c>
      <c r="L1558" s="16" t="s">
        <v>7</v>
      </c>
      <c r="M1558" s="10">
        <v>0</v>
      </c>
      <c r="N1558" s="19">
        <v>1000</v>
      </c>
      <c r="O1558" s="23">
        <v>6000</v>
      </c>
      <c r="P1558" s="17">
        <f t="shared" si="54"/>
        <v>1200</v>
      </c>
      <c r="Q1558" s="18">
        <f t="shared" si="55"/>
        <v>7200</v>
      </c>
    </row>
    <row r="1559" spans="2:17" s="1" customFormat="1" ht="15.75" customHeight="1">
      <c r="B1559" s="14" t="s">
        <v>38</v>
      </c>
      <c r="C1559" s="34"/>
      <c r="D1559" s="25"/>
      <c r="E1559" s="20"/>
      <c r="F1559" s="34" t="s">
        <v>90</v>
      </c>
      <c r="G1559" s="9" t="s">
        <v>13</v>
      </c>
      <c r="H1559" s="11">
        <v>1990</v>
      </c>
      <c r="I1559" s="11" t="s">
        <v>5</v>
      </c>
      <c r="J1559" s="12" t="s">
        <v>15</v>
      </c>
      <c r="K1559" s="16" t="s">
        <v>6</v>
      </c>
      <c r="L1559" s="16" t="s">
        <v>7</v>
      </c>
      <c r="M1559" s="10">
        <v>0</v>
      </c>
      <c r="N1559" s="19">
        <v>1000</v>
      </c>
      <c r="O1559" s="23"/>
      <c r="P1559" s="17">
        <f t="shared" si="54"/>
        <v>1200</v>
      </c>
      <c r="Q1559" s="18">
        <f t="shared" si="55"/>
        <v>0</v>
      </c>
    </row>
    <row r="1560" spans="2:17" s="1" customFormat="1" ht="15.75" customHeight="1">
      <c r="B1560" s="14" t="s">
        <v>38</v>
      </c>
      <c r="C1560" s="34"/>
      <c r="D1560" s="25"/>
      <c r="E1560" s="20"/>
      <c r="F1560" s="34" t="s">
        <v>90</v>
      </c>
      <c r="G1560" s="9" t="s">
        <v>13</v>
      </c>
      <c r="H1560" s="11">
        <v>1990</v>
      </c>
      <c r="I1560" s="11" t="s">
        <v>5</v>
      </c>
      <c r="J1560" s="12" t="s">
        <v>100</v>
      </c>
      <c r="K1560" s="16" t="s">
        <v>6</v>
      </c>
      <c r="L1560" s="16" t="s">
        <v>7</v>
      </c>
      <c r="M1560" s="10">
        <v>0</v>
      </c>
      <c r="N1560" s="19">
        <v>950</v>
      </c>
      <c r="O1560" s="23"/>
      <c r="P1560" s="17">
        <f t="shared" si="54"/>
        <v>1140</v>
      </c>
      <c r="Q1560" s="18">
        <f t="shared" si="55"/>
        <v>0</v>
      </c>
    </row>
    <row r="1561" spans="2:17" s="1" customFormat="1" ht="15.75" customHeight="1">
      <c r="B1561" s="14" t="s">
        <v>38</v>
      </c>
      <c r="C1561" s="34"/>
      <c r="D1561" s="26"/>
      <c r="E1561" s="21"/>
      <c r="F1561" s="34" t="s">
        <v>90</v>
      </c>
      <c r="G1561" s="9" t="s">
        <v>13</v>
      </c>
      <c r="H1561" s="11">
        <v>1992</v>
      </c>
      <c r="I1561" s="11" t="s">
        <v>5</v>
      </c>
      <c r="J1561" s="12" t="s">
        <v>100</v>
      </c>
      <c r="K1561" s="16" t="s">
        <v>25</v>
      </c>
      <c r="L1561" s="16" t="s">
        <v>24</v>
      </c>
      <c r="M1561" s="10">
        <v>0</v>
      </c>
      <c r="N1561" s="19">
        <v>300</v>
      </c>
      <c r="O1561" s="23"/>
      <c r="P1561" s="17">
        <f t="shared" si="54"/>
        <v>360</v>
      </c>
      <c r="Q1561" s="18">
        <f t="shared" si="55"/>
        <v>0</v>
      </c>
    </row>
    <row r="1562" spans="2:17" s="1" customFormat="1" ht="15.75" customHeight="1">
      <c r="B1562" s="14" t="s">
        <v>38</v>
      </c>
      <c r="C1562" s="34"/>
      <c r="D1562" s="26"/>
      <c r="E1562" s="21"/>
      <c r="F1562" s="34" t="s">
        <v>90</v>
      </c>
      <c r="G1562" s="9" t="s">
        <v>13</v>
      </c>
      <c r="H1562" s="11">
        <v>1992</v>
      </c>
      <c r="I1562" s="11" t="s">
        <v>5</v>
      </c>
      <c r="J1562" s="12" t="s">
        <v>23</v>
      </c>
      <c r="K1562" s="16" t="s">
        <v>6</v>
      </c>
      <c r="L1562" s="16" t="s">
        <v>7</v>
      </c>
      <c r="M1562" s="10">
        <v>0</v>
      </c>
      <c r="N1562" s="19">
        <v>340</v>
      </c>
      <c r="O1562" s="23">
        <v>2040</v>
      </c>
      <c r="P1562" s="17">
        <f t="shared" si="54"/>
        <v>408</v>
      </c>
      <c r="Q1562" s="18">
        <f t="shared" si="55"/>
        <v>2448</v>
      </c>
    </row>
    <row r="1563" spans="2:17" s="1" customFormat="1" ht="15.75" customHeight="1">
      <c r="B1563" s="14" t="s">
        <v>38</v>
      </c>
      <c r="C1563" s="34"/>
      <c r="D1563" s="26" t="s">
        <v>251</v>
      </c>
      <c r="E1563" s="21"/>
      <c r="F1563" s="34" t="s">
        <v>90</v>
      </c>
      <c r="G1563" s="9" t="s">
        <v>13</v>
      </c>
      <c r="H1563" s="11">
        <v>1993</v>
      </c>
      <c r="I1563" s="11" t="s">
        <v>5</v>
      </c>
      <c r="J1563" s="12" t="s">
        <v>100</v>
      </c>
      <c r="K1563" s="16" t="s">
        <v>6</v>
      </c>
      <c r="L1563" s="16" t="s">
        <v>7</v>
      </c>
      <c r="M1563" s="10">
        <v>1</v>
      </c>
      <c r="N1563" s="19">
        <v>350</v>
      </c>
      <c r="O1563" s="23"/>
      <c r="P1563" s="17">
        <f t="shared" si="54"/>
        <v>420</v>
      </c>
      <c r="Q1563" s="18">
        <f t="shared" si="55"/>
        <v>0</v>
      </c>
    </row>
    <row r="1564" spans="2:17" s="1" customFormat="1" ht="15.75" customHeight="1">
      <c r="B1564" s="14" t="s">
        <v>38</v>
      </c>
      <c r="C1564" s="34"/>
      <c r="D1564" s="25"/>
      <c r="E1564" s="20"/>
      <c r="F1564" s="34" t="s">
        <v>90</v>
      </c>
      <c r="G1564" s="9" t="s">
        <v>13</v>
      </c>
      <c r="H1564" s="11">
        <v>1993</v>
      </c>
      <c r="I1564" s="11" t="s">
        <v>5</v>
      </c>
      <c r="J1564" s="12" t="s">
        <v>100</v>
      </c>
      <c r="K1564" s="16" t="s">
        <v>25</v>
      </c>
      <c r="L1564" s="16" t="s">
        <v>24</v>
      </c>
      <c r="M1564" s="10">
        <v>0</v>
      </c>
      <c r="N1564" s="19">
        <v>320</v>
      </c>
      <c r="O1564" s="23"/>
      <c r="P1564" s="17">
        <f t="shared" si="54"/>
        <v>384</v>
      </c>
      <c r="Q1564" s="18">
        <f t="shared" si="55"/>
        <v>0</v>
      </c>
    </row>
    <row r="1565" spans="2:17" s="1" customFormat="1" ht="15.75" customHeight="1">
      <c r="B1565" s="14" t="s">
        <v>38</v>
      </c>
      <c r="C1565" s="34"/>
      <c r="D1565" s="26"/>
      <c r="E1565" s="21"/>
      <c r="F1565" s="34" t="s">
        <v>90</v>
      </c>
      <c r="G1565" s="9" t="s">
        <v>13</v>
      </c>
      <c r="H1565" s="11">
        <v>1993</v>
      </c>
      <c r="I1565" s="11" t="s">
        <v>5</v>
      </c>
      <c r="J1565" s="12" t="s">
        <v>100</v>
      </c>
      <c r="K1565" s="16" t="s">
        <v>105</v>
      </c>
      <c r="L1565" s="16" t="s">
        <v>7</v>
      </c>
      <c r="M1565" s="10">
        <v>0</v>
      </c>
      <c r="N1565" s="19">
        <v>320</v>
      </c>
      <c r="O1565" s="23"/>
      <c r="P1565" s="17">
        <f t="shared" si="54"/>
        <v>384</v>
      </c>
      <c r="Q1565" s="18">
        <f t="shared" si="55"/>
        <v>0</v>
      </c>
    </row>
    <row r="1566" spans="2:17" s="1" customFormat="1" ht="15.75" customHeight="1">
      <c r="B1566" s="14" t="s">
        <v>38</v>
      </c>
      <c r="C1566" s="34"/>
      <c r="D1566" s="26"/>
      <c r="E1566" s="21"/>
      <c r="F1566" s="34" t="s">
        <v>90</v>
      </c>
      <c r="G1566" s="9" t="s">
        <v>13</v>
      </c>
      <c r="H1566" s="11">
        <v>1994</v>
      </c>
      <c r="I1566" s="11" t="s">
        <v>5</v>
      </c>
      <c r="J1566" s="12" t="s">
        <v>100</v>
      </c>
      <c r="K1566" s="16" t="s">
        <v>25</v>
      </c>
      <c r="L1566" s="16" t="s">
        <v>7</v>
      </c>
      <c r="M1566" s="10">
        <v>0</v>
      </c>
      <c r="N1566" s="19">
        <v>340</v>
      </c>
      <c r="O1566" s="23"/>
      <c r="P1566" s="17">
        <f t="shared" si="54"/>
        <v>408</v>
      </c>
      <c r="Q1566" s="18">
        <f t="shared" si="55"/>
        <v>0</v>
      </c>
    </row>
    <row r="1567" spans="2:17" s="1" customFormat="1" ht="15.75" customHeight="1">
      <c r="B1567" s="14" t="s">
        <v>38</v>
      </c>
      <c r="C1567" s="34"/>
      <c r="D1567" s="25"/>
      <c r="E1567" s="40"/>
      <c r="F1567" s="34" t="s">
        <v>90</v>
      </c>
      <c r="G1567" s="9" t="s">
        <v>13</v>
      </c>
      <c r="H1567" s="11">
        <v>1994</v>
      </c>
      <c r="I1567" s="11" t="s">
        <v>5</v>
      </c>
      <c r="J1567" s="12" t="s">
        <v>100</v>
      </c>
      <c r="K1567" s="16" t="s">
        <v>6</v>
      </c>
      <c r="L1567" s="16" t="s">
        <v>7</v>
      </c>
      <c r="M1567" s="10">
        <v>0</v>
      </c>
      <c r="N1567" s="19">
        <v>340</v>
      </c>
      <c r="O1567" s="23"/>
      <c r="P1567" s="17">
        <f t="shared" si="54"/>
        <v>408</v>
      </c>
      <c r="Q1567" s="18">
        <f t="shared" si="55"/>
        <v>0</v>
      </c>
    </row>
    <row r="1568" spans="2:17" s="1" customFormat="1" ht="15.75" customHeight="1">
      <c r="B1568" s="14" t="s">
        <v>38</v>
      </c>
      <c r="C1568" s="34"/>
      <c r="D1568" s="26"/>
      <c r="E1568" s="21"/>
      <c r="F1568" s="34" t="s">
        <v>90</v>
      </c>
      <c r="G1568" s="9" t="s">
        <v>13</v>
      </c>
      <c r="H1568" s="11">
        <v>1996</v>
      </c>
      <c r="I1568" s="11" t="s">
        <v>5</v>
      </c>
      <c r="J1568" s="12" t="s">
        <v>100</v>
      </c>
      <c r="K1568" s="16" t="s">
        <v>25</v>
      </c>
      <c r="L1568" s="16" t="s">
        <v>7</v>
      </c>
      <c r="M1568" s="10">
        <v>0</v>
      </c>
      <c r="N1568" s="19">
        <v>420</v>
      </c>
      <c r="O1568" s="23"/>
      <c r="P1568" s="17">
        <f t="shared" si="54"/>
        <v>504</v>
      </c>
      <c r="Q1568" s="18">
        <f t="shared" si="55"/>
        <v>0</v>
      </c>
    </row>
    <row r="1569" spans="2:17" s="1" customFormat="1" ht="15.75" customHeight="1">
      <c r="B1569" s="14" t="s">
        <v>38</v>
      </c>
      <c r="C1569" s="34"/>
      <c r="D1569" s="26"/>
      <c r="E1569" s="21"/>
      <c r="F1569" s="34" t="s">
        <v>90</v>
      </c>
      <c r="G1569" s="9" t="s">
        <v>13</v>
      </c>
      <c r="H1569" s="11">
        <v>1997</v>
      </c>
      <c r="I1569" s="11" t="s">
        <v>5</v>
      </c>
      <c r="J1569" s="12" t="s">
        <v>100</v>
      </c>
      <c r="K1569" s="16" t="s">
        <v>25</v>
      </c>
      <c r="L1569" s="16" t="s">
        <v>7</v>
      </c>
      <c r="M1569" s="10">
        <v>0</v>
      </c>
      <c r="N1569" s="19">
        <v>380</v>
      </c>
      <c r="O1569" s="23"/>
      <c r="P1569" s="17">
        <f t="shared" si="54"/>
        <v>456</v>
      </c>
      <c r="Q1569" s="18">
        <f t="shared" si="55"/>
        <v>0</v>
      </c>
    </row>
    <row r="1570" spans="2:17" s="1" customFormat="1" ht="15.75" customHeight="1">
      <c r="B1570" s="14" t="s">
        <v>38</v>
      </c>
      <c r="C1570" s="34"/>
      <c r="D1570" s="25"/>
      <c r="E1570" s="20"/>
      <c r="F1570" s="34" t="s">
        <v>90</v>
      </c>
      <c r="G1570" s="9" t="s">
        <v>13</v>
      </c>
      <c r="H1570" s="11">
        <v>1999</v>
      </c>
      <c r="I1570" s="11" t="s">
        <v>5</v>
      </c>
      <c r="J1570" s="12" t="s">
        <v>15</v>
      </c>
      <c r="K1570" s="16" t="s">
        <v>6</v>
      </c>
      <c r="L1570" s="16" t="s">
        <v>7</v>
      </c>
      <c r="M1570" s="10">
        <v>0</v>
      </c>
      <c r="N1570" s="19">
        <v>410</v>
      </c>
      <c r="O1570" s="23">
        <v>410</v>
      </c>
      <c r="P1570" s="17">
        <f t="shared" si="54"/>
        <v>492</v>
      </c>
      <c r="Q1570" s="18">
        <f t="shared" si="55"/>
        <v>492</v>
      </c>
    </row>
    <row r="1571" spans="2:17" s="1" customFormat="1" ht="15.75" customHeight="1">
      <c r="B1571" s="14" t="s">
        <v>38</v>
      </c>
      <c r="C1571" s="34"/>
      <c r="D1571" s="25"/>
      <c r="E1571" s="20"/>
      <c r="F1571" s="34" t="s">
        <v>90</v>
      </c>
      <c r="G1571" s="9" t="s">
        <v>13</v>
      </c>
      <c r="H1571" s="11">
        <v>1999</v>
      </c>
      <c r="I1571" s="11" t="s">
        <v>5</v>
      </c>
      <c r="J1571" s="12" t="s">
        <v>100</v>
      </c>
      <c r="K1571" s="16" t="s">
        <v>25</v>
      </c>
      <c r="L1571" s="16" t="s">
        <v>7</v>
      </c>
      <c r="M1571" s="10">
        <v>0</v>
      </c>
      <c r="N1571" s="19">
        <v>390</v>
      </c>
      <c r="O1571" s="23"/>
      <c r="P1571" s="17">
        <f t="shared" si="54"/>
        <v>468</v>
      </c>
      <c r="Q1571" s="18">
        <f t="shared" si="55"/>
        <v>0</v>
      </c>
    </row>
    <row r="1572" spans="2:17" s="1" customFormat="1" ht="15.75" customHeight="1">
      <c r="B1572" s="14" t="s">
        <v>38</v>
      </c>
      <c r="C1572" s="34"/>
      <c r="D1572" s="26"/>
      <c r="E1572" s="21"/>
      <c r="F1572" s="34" t="s">
        <v>90</v>
      </c>
      <c r="G1572" s="9" t="s">
        <v>13</v>
      </c>
      <c r="H1572" s="11">
        <v>2000</v>
      </c>
      <c r="I1572" s="11" t="s">
        <v>5</v>
      </c>
      <c r="J1572" s="12" t="s">
        <v>100</v>
      </c>
      <c r="K1572" s="16" t="s">
        <v>6</v>
      </c>
      <c r="L1572" s="16" t="s">
        <v>7</v>
      </c>
      <c r="M1572" s="10">
        <v>0</v>
      </c>
      <c r="N1572" s="19">
        <v>740</v>
      </c>
      <c r="O1572" s="23"/>
      <c r="P1572" s="17">
        <f t="shared" si="54"/>
        <v>888</v>
      </c>
      <c r="Q1572" s="18">
        <f t="shared" si="55"/>
        <v>0</v>
      </c>
    </row>
    <row r="1573" spans="2:17" s="1" customFormat="1" ht="15.75" customHeight="1">
      <c r="B1573" s="14" t="s">
        <v>38</v>
      </c>
      <c r="C1573" s="34"/>
      <c r="D1573" s="26"/>
      <c r="E1573" s="21"/>
      <c r="F1573" s="34" t="s">
        <v>90</v>
      </c>
      <c r="G1573" s="9" t="s">
        <v>13</v>
      </c>
      <c r="H1573" s="11">
        <v>2001</v>
      </c>
      <c r="I1573" s="11" t="s">
        <v>5</v>
      </c>
      <c r="J1573" s="12" t="s">
        <v>100</v>
      </c>
      <c r="K1573" s="16" t="s">
        <v>25</v>
      </c>
      <c r="L1573" s="16" t="s">
        <v>7</v>
      </c>
      <c r="M1573" s="10">
        <v>1</v>
      </c>
      <c r="N1573" s="19">
        <v>450</v>
      </c>
      <c r="O1573" s="23"/>
      <c r="P1573" s="17">
        <f t="shared" si="54"/>
        <v>540</v>
      </c>
      <c r="Q1573" s="18">
        <f t="shared" si="55"/>
        <v>0</v>
      </c>
    </row>
    <row r="1574" spans="2:17" s="1" customFormat="1" ht="15.75" customHeight="1">
      <c r="B1574" s="14" t="s">
        <v>38</v>
      </c>
      <c r="C1574" s="34"/>
      <c r="D1574" s="26"/>
      <c r="E1574" s="21"/>
      <c r="F1574" s="34" t="s">
        <v>90</v>
      </c>
      <c r="G1574" s="9" t="s">
        <v>13</v>
      </c>
      <c r="H1574" s="11">
        <v>2001</v>
      </c>
      <c r="I1574" s="11" t="s">
        <v>5</v>
      </c>
      <c r="J1574" s="12" t="s">
        <v>100</v>
      </c>
      <c r="K1574" s="16" t="s">
        <v>6</v>
      </c>
      <c r="L1574" s="16" t="s">
        <v>7</v>
      </c>
      <c r="M1574" s="10">
        <v>8</v>
      </c>
      <c r="N1574" s="19">
        <v>480</v>
      </c>
      <c r="O1574" s="23"/>
      <c r="P1574" s="17">
        <f t="shared" si="54"/>
        <v>576</v>
      </c>
      <c r="Q1574" s="18">
        <f t="shared" si="55"/>
        <v>0</v>
      </c>
    </row>
    <row r="1575" spans="2:17" s="1" customFormat="1" ht="15.75" customHeight="1">
      <c r="B1575" s="14" t="s">
        <v>38</v>
      </c>
      <c r="C1575" s="34"/>
      <c r="D1575" s="26"/>
      <c r="E1575" s="21"/>
      <c r="F1575" s="34" t="s">
        <v>90</v>
      </c>
      <c r="G1575" s="9" t="s">
        <v>13</v>
      </c>
      <c r="H1575" s="11">
        <v>2001</v>
      </c>
      <c r="I1575" s="11" t="s">
        <v>5</v>
      </c>
      <c r="J1575" s="12" t="s">
        <v>100</v>
      </c>
      <c r="K1575" s="16" t="s">
        <v>6</v>
      </c>
      <c r="L1575" s="16" t="s">
        <v>7</v>
      </c>
      <c r="M1575" s="10">
        <v>0</v>
      </c>
      <c r="N1575" s="19">
        <v>450</v>
      </c>
      <c r="O1575" s="23"/>
      <c r="P1575" s="17">
        <f t="shared" si="54"/>
        <v>540</v>
      </c>
      <c r="Q1575" s="18">
        <f t="shared" si="55"/>
        <v>0</v>
      </c>
    </row>
    <row r="1576" spans="2:17" s="1" customFormat="1" ht="15.75" customHeight="1">
      <c r="B1576" s="14" t="s">
        <v>38</v>
      </c>
      <c r="C1576" s="34"/>
      <c r="D1576" s="26"/>
      <c r="E1576" s="40"/>
      <c r="F1576" s="34" t="s">
        <v>90</v>
      </c>
      <c r="G1576" s="9" t="s">
        <v>13</v>
      </c>
      <c r="H1576" s="11">
        <v>2002</v>
      </c>
      <c r="I1576" s="11" t="s">
        <v>5</v>
      </c>
      <c r="J1576" s="12" t="s">
        <v>100</v>
      </c>
      <c r="K1576" s="16" t="s">
        <v>25</v>
      </c>
      <c r="L1576" s="16" t="s">
        <v>7</v>
      </c>
      <c r="M1576" s="10">
        <v>0</v>
      </c>
      <c r="N1576" s="19">
        <v>440</v>
      </c>
      <c r="O1576" s="23"/>
      <c r="P1576" s="17">
        <f t="shared" si="54"/>
        <v>528</v>
      </c>
      <c r="Q1576" s="18">
        <f t="shared" si="55"/>
        <v>0</v>
      </c>
    </row>
    <row r="1577" spans="2:17" s="1" customFormat="1" ht="15.75" customHeight="1">
      <c r="B1577" s="14" t="s">
        <v>38</v>
      </c>
      <c r="C1577" s="34"/>
      <c r="D1577" s="26"/>
      <c r="E1577" s="21"/>
      <c r="F1577" s="34" t="s">
        <v>90</v>
      </c>
      <c r="G1577" s="9" t="s">
        <v>13</v>
      </c>
      <c r="H1577" s="11">
        <v>2003</v>
      </c>
      <c r="I1577" s="11" t="s">
        <v>5</v>
      </c>
      <c r="J1577" s="12" t="s">
        <v>100</v>
      </c>
      <c r="K1577" s="16" t="s">
        <v>6</v>
      </c>
      <c r="L1577" s="16" t="s">
        <v>7</v>
      </c>
      <c r="M1577" s="10">
        <v>0</v>
      </c>
      <c r="N1577" s="19">
        <v>480</v>
      </c>
      <c r="O1577" s="23"/>
      <c r="P1577" s="17">
        <f t="shared" si="54"/>
        <v>576</v>
      </c>
      <c r="Q1577" s="18">
        <f t="shared" si="55"/>
        <v>0</v>
      </c>
    </row>
    <row r="1578" spans="2:17" s="1" customFormat="1" ht="15.75" customHeight="1">
      <c r="B1578" s="14" t="s">
        <v>38</v>
      </c>
      <c r="C1578" s="34"/>
      <c r="D1578" s="26"/>
      <c r="E1578" s="21"/>
      <c r="F1578" s="34" t="s">
        <v>90</v>
      </c>
      <c r="G1578" s="9" t="s">
        <v>13</v>
      </c>
      <c r="H1578" s="11">
        <v>2004</v>
      </c>
      <c r="I1578" s="11" t="s">
        <v>5</v>
      </c>
      <c r="J1578" s="12" t="s">
        <v>100</v>
      </c>
      <c r="K1578" s="16" t="s">
        <v>25</v>
      </c>
      <c r="L1578" s="16" t="s">
        <v>7</v>
      </c>
      <c r="M1578" s="10">
        <v>0</v>
      </c>
      <c r="N1578" s="19">
        <v>360</v>
      </c>
      <c r="O1578" s="23"/>
      <c r="P1578" s="17">
        <f t="shared" si="54"/>
        <v>432</v>
      </c>
      <c r="Q1578" s="18">
        <f t="shared" si="55"/>
        <v>0</v>
      </c>
    </row>
    <row r="1579" spans="2:17" s="1" customFormat="1" ht="15.75" customHeight="1">
      <c r="B1579" s="14" t="s">
        <v>38</v>
      </c>
      <c r="C1579" s="34"/>
      <c r="D1579" s="25"/>
      <c r="E1579" s="20"/>
      <c r="F1579" s="34" t="s">
        <v>90</v>
      </c>
      <c r="G1579" s="9" t="s">
        <v>13</v>
      </c>
      <c r="H1579" s="11">
        <v>2006</v>
      </c>
      <c r="I1579" s="11" t="s">
        <v>5</v>
      </c>
      <c r="J1579" s="12" t="s">
        <v>33</v>
      </c>
      <c r="K1579" s="16" t="s">
        <v>6</v>
      </c>
      <c r="L1579" s="16" t="s">
        <v>7</v>
      </c>
      <c r="M1579" s="10">
        <v>0</v>
      </c>
      <c r="N1579" s="19">
        <v>440</v>
      </c>
      <c r="O1579" s="23">
        <v>5280</v>
      </c>
      <c r="P1579" s="17">
        <f t="shared" si="54"/>
        <v>528</v>
      </c>
      <c r="Q1579" s="18">
        <f t="shared" si="55"/>
        <v>6336</v>
      </c>
    </row>
    <row r="1580" spans="2:17" s="1" customFormat="1" ht="15.75" customHeight="1">
      <c r="B1580" s="14" t="s">
        <v>38</v>
      </c>
      <c r="C1580" s="34"/>
      <c r="D1580" s="26"/>
      <c r="E1580" s="21"/>
      <c r="F1580" s="34" t="s">
        <v>90</v>
      </c>
      <c r="G1580" s="9" t="s">
        <v>13</v>
      </c>
      <c r="H1580" s="11">
        <v>2008</v>
      </c>
      <c r="I1580" s="11" t="s">
        <v>5</v>
      </c>
      <c r="J1580" s="12" t="s">
        <v>100</v>
      </c>
      <c r="K1580" s="16" t="s">
        <v>6</v>
      </c>
      <c r="L1580" s="16" t="s">
        <v>7</v>
      </c>
      <c r="M1580" s="10">
        <v>0</v>
      </c>
      <c r="N1580" s="19">
        <v>420</v>
      </c>
      <c r="O1580" s="23"/>
      <c r="P1580" s="17">
        <f t="shared" si="54"/>
        <v>504</v>
      </c>
      <c r="Q1580" s="18">
        <f t="shared" si="55"/>
        <v>0</v>
      </c>
    </row>
    <row r="1581" spans="2:17" s="1" customFormat="1" ht="15.75" customHeight="1">
      <c r="B1581" s="14" t="s">
        <v>38</v>
      </c>
      <c r="C1581" s="34"/>
      <c r="D1581" s="26"/>
      <c r="E1581" s="21"/>
      <c r="F1581" s="34" t="s">
        <v>90</v>
      </c>
      <c r="G1581" s="9" t="s">
        <v>13</v>
      </c>
      <c r="H1581" s="11">
        <v>2010</v>
      </c>
      <c r="I1581" s="11" t="s">
        <v>5</v>
      </c>
      <c r="J1581" s="12" t="s">
        <v>100</v>
      </c>
      <c r="K1581" s="16" t="s">
        <v>6</v>
      </c>
      <c r="L1581" s="16" t="s">
        <v>7</v>
      </c>
      <c r="M1581" s="10">
        <v>0</v>
      </c>
      <c r="N1581" s="19">
        <v>840</v>
      </c>
      <c r="O1581" s="23"/>
      <c r="P1581" s="17">
        <f t="shared" si="54"/>
        <v>1008</v>
      </c>
      <c r="Q1581" s="18">
        <f t="shared" si="55"/>
        <v>0</v>
      </c>
    </row>
    <row r="1582" spans="2:17" s="1" customFormat="1" ht="15.75" customHeight="1">
      <c r="B1582" s="14" t="s">
        <v>38</v>
      </c>
      <c r="C1582" s="34"/>
      <c r="D1582" s="25"/>
      <c r="E1582" s="20"/>
      <c r="F1582" s="34" t="s">
        <v>90</v>
      </c>
      <c r="G1582" s="9" t="s">
        <v>13</v>
      </c>
      <c r="H1582" s="11">
        <v>2017</v>
      </c>
      <c r="I1582" s="11" t="s">
        <v>5</v>
      </c>
      <c r="J1582" s="12" t="s">
        <v>15</v>
      </c>
      <c r="K1582" s="16" t="s">
        <v>6</v>
      </c>
      <c r="L1582" s="16" t="s">
        <v>7</v>
      </c>
      <c r="M1582" s="10">
        <v>0</v>
      </c>
      <c r="N1582" s="19">
        <v>400</v>
      </c>
      <c r="O1582" s="23">
        <v>400</v>
      </c>
      <c r="P1582" s="17">
        <f t="shared" si="54"/>
        <v>480</v>
      </c>
      <c r="Q1582" s="18">
        <f t="shared" si="55"/>
        <v>480</v>
      </c>
    </row>
    <row r="1583" spans="2:17" s="1" customFormat="1" ht="15.75" customHeight="1">
      <c r="B1583" s="14" t="s">
        <v>585</v>
      </c>
      <c r="C1583" s="34"/>
      <c r="D1583" s="26"/>
      <c r="E1583" s="21"/>
      <c r="F1583" s="34" t="s">
        <v>90</v>
      </c>
      <c r="G1583" s="9" t="s">
        <v>13</v>
      </c>
      <c r="H1583" s="11">
        <v>1990</v>
      </c>
      <c r="I1583" s="11" t="s">
        <v>5</v>
      </c>
      <c r="J1583" s="12" t="s">
        <v>100</v>
      </c>
      <c r="K1583" s="16" t="s">
        <v>6</v>
      </c>
      <c r="L1583" s="16" t="s">
        <v>7</v>
      </c>
      <c r="M1583" s="10">
        <v>1</v>
      </c>
      <c r="N1583" s="19">
        <v>55</v>
      </c>
      <c r="O1583" s="23"/>
      <c r="P1583" s="17">
        <f t="shared" si="54"/>
        <v>66</v>
      </c>
      <c r="Q1583" s="18">
        <f t="shared" si="55"/>
        <v>0</v>
      </c>
    </row>
    <row r="1584" spans="2:17" s="1" customFormat="1" ht="15.75" customHeight="1">
      <c r="B1584" s="14" t="s">
        <v>135</v>
      </c>
      <c r="C1584" s="34"/>
      <c r="D1584" s="26"/>
      <c r="E1584" s="21"/>
      <c r="F1584" s="34" t="s">
        <v>90</v>
      </c>
      <c r="G1584" s="9" t="s">
        <v>13</v>
      </c>
      <c r="H1584" s="11">
        <v>2009</v>
      </c>
      <c r="I1584" s="13" t="s">
        <v>71</v>
      </c>
      <c r="J1584" s="12" t="s">
        <v>15</v>
      </c>
      <c r="K1584" s="16" t="s">
        <v>6</v>
      </c>
      <c r="L1584" s="16" t="s">
        <v>7</v>
      </c>
      <c r="M1584" s="10">
        <v>0</v>
      </c>
      <c r="N1584" s="19">
        <v>260</v>
      </c>
      <c r="O1584" s="23">
        <v>260</v>
      </c>
      <c r="P1584" s="17">
        <f t="shared" si="54"/>
        <v>312</v>
      </c>
      <c r="Q1584" s="18">
        <f t="shared" si="55"/>
        <v>312</v>
      </c>
    </row>
    <row r="1585" spans="2:17" s="1" customFormat="1" ht="15.75" customHeight="1">
      <c r="B1585" s="14" t="s">
        <v>89</v>
      </c>
      <c r="C1585" s="34"/>
      <c r="D1585" s="26"/>
      <c r="E1585" s="21"/>
      <c r="F1585" s="34" t="s">
        <v>90</v>
      </c>
      <c r="G1585" s="9" t="s">
        <v>13</v>
      </c>
      <c r="H1585" s="11">
        <v>1945</v>
      </c>
      <c r="I1585" s="11" t="s">
        <v>5</v>
      </c>
      <c r="J1585" s="12" t="s">
        <v>15</v>
      </c>
      <c r="K1585" s="16" t="s">
        <v>25</v>
      </c>
      <c r="L1585" s="16" t="s">
        <v>7</v>
      </c>
      <c r="M1585" s="10">
        <v>0</v>
      </c>
      <c r="N1585" s="19">
        <v>990</v>
      </c>
      <c r="O1585" s="23">
        <v>990</v>
      </c>
      <c r="P1585" s="17">
        <f t="shared" si="54"/>
        <v>1188</v>
      </c>
      <c r="Q1585" s="18">
        <f t="shared" si="55"/>
        <v>1188</v>
      </c>
    </row>
    <row r="1586" spans="2:17" s="1" customFormat="1" ht="15.75" customHeight="1">
      <c r="B1586" s="14" t="s">
        <v>89</v>
      </c>
      <c r="C1586" s="34"/>
      <c r="D1586" s="26"/>
      <c r="E1586" s="21"/>
      <c r="F1586" s="34" t="s">
        <v>90</v>
      </c>
      <c r="G1586" s="9" t="s">
        <v>13</v>
      </c>
      <c r="H1586" s="11">
        <v>1949</v>
      </c>
      <c r="I1586" s="11" t="s">
        <v>5</v>
      </c>
      <c r="J1586" s="12" t="s">
        <v>16</v>
      </c>
      <c r="K1586" s="16" t="s">
        <v>6</v>
      </c>
      <c r="L1586" s="16" t="s">
        <v>7</v>
      </c>
      <c r="M1586" s="10">
        <v>0</v>
      </c>
      <c r="N1586" s="19">
        <v>890</v>
      </c>
      <c r="O1586" s="23">
        <v>2670</v>
      </c>
      <c r="P1586" s="17">
        <f t="shared" si="54"/>
        <v>1068</v>
      </c>
      <c r="Q1586" s="18">
        <f t="shared" si="55"/>
        <v>3204</v>
      </c>
    </row>
    <row r="1587" spans="2:17" s="1" customFormat="1" ht="15.75" customHeight="1">
      <c r="B1587" s="14" t="s">
        <v>89</v>
      </c>
      <c r="C1587" s="34"/>
      <c r="D1587" s="26"/>
      <c r="E1587" s="21"/>
      <c r="F1587" s="34" t="s">
        <v>90</v>
      </c>
      <c r="G1587" s="9" t="s">
        <v>13</v>
      </c>
      <c r="H1587" s="11">
        <v>1960</v>
      </c>
      <c r="I1587" s="11" t="s">
        <v>5</v>
      </c>
      <c r="J1587" s="12" t="s">
        <v>100</v>
      </c>
      <c r="K1587" s="16" t="s">
        <v>25</v>
      </c>
      <c r="L1587" s="16" t="s">
        <v>26</v>
      </c>
      <c r="M1587" s="10">
        <v>0</v>
      </c>
      <c r="N1587" s="19">
        <v>225</v>
      </c>
      <c r="O1587" s="23"/>
      <c r="P1587" s="17">
        <f t="shared" si="54"/>
        <v>270</v>
      </c>
      <c r="Q1587" s="18">
        <f t="shared" si="55"/>
        <v>0</v>
      </c>
    </row>
    <row r="1588" spans="2:17" s="1" customFormat="1" ht="15.75" customHeight="1">
      <c r="B1588" s="14" t="s">
        <v>89</v>
      </c>
      <c r="C1588" s="34"/>
      <c r="D1588" s="26"/>
      <c r="E1588" s="21"/>
      <c r="F1588" s="34" t="s">
        <v>90</v>
      </c>
      <c r="G1588" s="9" t="s">
        <v>13</v>
      </c>
      <c r="H1588" s="11">
        <v>1988</v>
      </c>
      <c r="I1588" s="11" t="s">
        <v>5</v>
      </c>
      <c r="J1588" s="12" t="s">
        <v>100</v>
      </c>
      <c r="K1588" s="16" t="s">
        <v>6</v>
      </c>
      <c r="L1588" s="16" t="s">
        <v>7</v>
      </c>
      <c r="M1588" s="10">
        <v>6</v>
      </c>
      <c r="N1588" s="19">
        <v>65</v>
      </c>
      <c r="O1588" s="23"/>
      <c r="P1588" s="17">
        <f t="shared" si="54"/>
        <v>78</v>
      </c>
      <c r="Q1588" s="18">
        <f t="shared" si="55"/>
        <v>0</v>
      </c>
    </row>
    <row r="1589" spans="2:17" s="1" customFormat="1" ht="15.75" customHeight="1">
      <c r="B1589" s="14" t="s">
        <v>181</v>
      </c>
      <c r="C1589" s="34"/>
      <c r="D1589" s="26"/>
      <c r="E1589" s="21"/>
      <c r="F1589" s="34" t="s">
        <v>90</v>
      </c>
      <c r="G1589" s="9" t="s">
        <v>13</v>
      </c>
      <c r="H1589" s="11">
        <v>1986</v>
      </c>
      <c r="I1589" s="11" t="s">
        <v>5</v>
      </c>
      <c r="J1589" s="12" t="s">
        <v>100</v>
      </c>
      <c r="K1589" s="16" t="s">
        <v>25</v>
      </c>
      <c r="L1589" s="16" t="s">
        <v>9</v>
      </c>
      <c r="M1589" s="10">
        <v>0</v>
      </c>
      <c r="N1589" s="19">
        <v>55</v>
      </c>
      <c r="O1589" s="23"/>
      <c r="P1589" s="17">
        <f t="shared" si="54"/>
        <v>66</v>
      </c>
      <c r="Q1589" s="18">
        <f t="shared" si="55"/>
        <v>0</v>
      </c>
    </row>
    <row r="1590" spans="2:17" s="1" customFormat="1" ht="15.75" customHeight="1">
      <c r="B1590" s="14" t="s">
        <v>237</v>
      </c>
      <c r="C1590" s="34" t="s">
        <v>447</v>
      </c>
      <c r="D1590" s="25"/>
      <c r="E1590" s="20"/>
      <c r="F1590" s="34" t="s">
        <v>90</v>
      </c>
      <c r="G1590" s="9" t="s">
        <v>13</v>
      </c>
      <c r="H1590" s="11">
        <v>2020</v>
      </c>
      <c r="I1590" s="11" t="s">
        <v>5</v>
      </c>
      <c r="J1590" s="12" t="s">
        <v>100</v>
      </c>
      <c r="K1590" s="16" t="s">
        <v>6</v>
      </c>
      <c r="L1590" s="16" t="s">
        <v>7</v>
      </c>
      <c r="M1590" s="10">
        <v>0</v>
      </c>
      <c r="N1590" s="19">
        <v>45</v>
      </c>
      <c r="O1590" s="23"/>
      <c r="P1590" s="17">
        <f t="shared" si="54"/>
        <v>54</v>
      </c>
      <c r="Q1590" s="18">
        <f t="shared" si="55"/>
        <v>0</v>
      </c>
    </row>
    <row r="1591" spans="2:17" s="1" customFormat="1" ht="15.75" customHeight="1">
      <c r="B1591" s="14" t="s">
        <v>237</v>
      </c>
      <c r="C1591" s="34"/>
      <c r="D1591" s="25"/>
      <c r="E1591" s="20"/>
      <c r="F1591" s="34" t="s">
        <v>90</v>
      </c>
      <c r="G1591" s="9" t="s">
        <v>13</v>
      </c>
      <c r="H1591" s="11">
        <v>2020</v>
      </c>
      <c r="I1591" s="11" t="s">
        <v>5</v>
      </c>
      <c r="J1591" s="12" t="s">
        <v>100</v>
      </c>
      <c r="K1591" s="16" t="s">
        <v>6</v>
      </c>
      <c r="L1591" s="16" t="s">
        <v>7</v>
      </c>
      <c r="M1591" s="10">
        <v>0</v>
      </c>
      <c r="N1591" s="19">
        <v>70</v>
      </c>
      <c r="O1591" s="23"/>
      <c r="P1591" s="17">
        <f t="shared" si="54"/>
        <v>84</v>
      </c>
      <c r="Q1591" s="18">
        <f t="shared" si="55"/>
        <v>0</v>
      </c>
    </row>
    <row r="1592" spans="2:17" s="1" customFormat="1" ht="15.75" customHeight="1">
      <c r="B1592" s="14" t="s">
        <v>185</v>
      </c>
      <c r="C1592" s="34"/>
      <c r="D1592" s="26"/>
      <c r="E1592" s="21"/>
      <c r="F1592" s="34" t="s">
        <v>90</v>
      </c>
      <c r="G1592" s="9" t="s">
        <v>13</v>
      </c>
      <c r="H1592" s="11">
        <v>1982</v>
      </c>
      <c r="I1592" s="11" t="s">
        <v>5</v>
      </c>
      <c r="J1592" s="12" t="s">
        <v>100</v>
      </c>
      <c r="K1592" s="16" t="s">
        <v>165</v>
      </c>
      <c r="L1592" s="16" t="s">
        <v>9</v>
      </c>
      <c r="M1592" s="10">
        <v>0</v>
      </c>
      <c r="N1592" s="19">
        <v>55</v>
      </c>
      <c r="O1592" s="23"/>
      <c r="P1592" s="17">
        <f t="shared" si="54"/>
        <v>66</v>
      </c>
      <c r="Q1592" s="18">
        <f t="shared" si="55"/>
        <v>0</v>
      </c>
    </row>
    <row r="1593" spans="2:17" s="1" customFormat="1" ht="15.75" customHeight="1">
      <c r="B1593" s="14" t="s">
        <v>186</v>
      </c>
      <c r="C1593" s="34"/>
      <c r="D1593" s="26"/>
      <c r="E1593" s="21"/>
      <c r="F1593" s="34" t="s">
        <v>90</v>
      </c>
      <c r="G1593" s="9" t="s">
        <v>13</v>
      </c>
      <c r="H1593" s="11">
        <v>1989</v>
      </c>
      <c r="I1593" s="11" t="s">
        <v>5</v>
      </c>
      <c r="J1593" s="12" t="s">
        <v>100</v>
      </c>
      <c r="K1593" s="16" t="s">
        <v>105</v>
      </c>
      <c r="L1593" s="16" t="s">
        <v>7</v>
      </c>
      <c r="M1593" s="10">
        <v>0</v>
      </c>
      <c r="N1593" s="19">
        <v>25</v>
      </c>
      <c r="O1593" s="23"/>
      <c r="P1593" s="17">
        <f t="shared" si="54"/>
        <v>30</v>
      </c>
      <c r="Q1593" s="18">
        <f t="shared" si="55"/>
        <v>0</v>
      </c>
    </row>
    <row r="1594" spans="2:17" s="1" customFormat="1" ht="15.75" customHeight="1">
      <c r="B1594" s="14" t="s">
        <v>195</v>
      </c>
      <c r="C1594" s="34"/>
      <c r="D1594" s="26" t="s">
        <v>251</v>
      </c>
      <c r="E1594" s="21"/>
      <c r="F1594" s="34" t="s">
        <v>90</v>
      </c>
      <c r="G1594" s="9" t="s">
        <v>13</v>
      </c>
      <c r="H1594" s="11">
        <v>1978</v>
      </c>
      <c r="I1594" s="11" t="s">
        <v>51</v>
      </c>
      <c r="J1594" s="12" t="s">
        <v>15</v>
      </c>
      <c r="K1594" s="16" t="s">
        <v>6</v>
      </c>
      <c r="L1594" s="16" t="s">
        <v>24</v>
      </c>
      <c r="M1594" s="10">
        <v>1</v>
      </c>
      <c r="N1594" s="19">
        <v>800</v>
      </c>
      <c r="O1594" s="23">
        <v>800</v>
      </c>
      <c r="P1594" s="17">
        <f t="shared" si="54"/>
        <v>960</v>
      </c>
      <c r="Q1594" s="18">
        <f t="shared" si="55"/>
        <v>960</v>
      </c>
    </row>
    <row r="1595" spans="2:17" s="1" customFormat="1" ht="15.75" customHeight="1">
      <c r="B1595" s="14" t="s">
        <v>195</v>
      </c>
      <c r="C1595" s="34"/>
      <c r="D1595" s="26"/>
      <c r="E1595" s="21"/>
      <c r="F1595" s="34" t="s">
        <v>90</v>
      </c>
      <c r="G1595" s="9" t="s">
        <v>13</v>
      </c>
      <c r="H1595" s="11">
        <v>1978</v>
      </c>
      <c r="I1595" s="11" t="s">
        <v>5</v>
      </c>
      <c r="J1595" s="12" t="s">
        <v>100</v>
      </c>
      <c r="K1595" s="16" t="s">
        <v>165</v>
      </c>
      <c r="L1595" s="16" t="s">
        <v>9</v>
      </c>
      <c r="M1595" s="10">
        <v>0</v>
      </c>
      <c r="N1595" s="19">
        <v>135</v>
      </c>
      <c r="O1595" s="23"/>
      <c r="P1595" s="17">
        <f t="shared" si="54"/>
        <v>162</v>
      </c>
      <c r="Q1595" s="18">
        <f t="shared" si="55"/>
        <v>0</v>
      </c>
    </row>
    <row r="1596" spans="2:17" s="1" customFormat="1" ht="15.75" customHeight="1">
      <c r="B1596" s="14" t="s">
        <v>195</v>
      </c>
      <c r="C1596" s="34"/>
      <c r="D1596" s="26" t="s">
        <v>251</v>
      </c>
      <c r="E1596" s="21"/>
      <c r="F1596" s="34" t="s">
        <v>90</v>
      </c>
      <c r="G1596" s="9" t="s">
        <v>13</v>
      </c>
      <c r="H1596" s="11">
        <v>1982</v>
      </c>
      <c r="I1596" s="11" t="s">
        <v>12</v>
      </c>
      <c r="J1596" s="12" t="s">
        <v>15</v>
      </c>
      <c r="K1596" s="16" t="s">
        <v>6</v>
      </c>
      <c r="L1596" s="16" t="s">
        <v>24</v>
      </c>
      <c r="M1596" s="10">
        <v>4</v>
      </c>
      <c r="N1596" s="19">
        <v>900</v>
      </c>
      <c r="O1596" s="23">
        <v>900</v>
      </c>
      <c r="P1596" s="17">
        <f t="shared" si="54"/>
        <v>1080</v>
      </c>
      <c r="Q1596" s="18">
        <f t="shared" si="55"/>
        <v>1080</v>
      </c>
    </row>
    <row r="1597" spans="2:17" s="1" customFormat="1" ht="15.75" customHeight="1">
      <c r="B1597" s="14" t="s">
        <v>195</v>
      </c>
      <c r="C1597" s="34"/>
      <c r="D1597" s="26"/>
      <c r="E1597" s="21"/>
      <c r="F1597" s="34" t="s">
        <v>90</v>
      </c>
      <c r="G1597" s="9" t="s">
        <v>13</v>
      </c>
      <c r="H1597" s="11">
        <v>1982</v>
      </c>
      <c r="I1597" s="11" t="s">
        <v>5</v>
      </c>
      <c r="J1597" s="12" t="s">
        <v>100</v>
      </c>
      <c r="K1597" s="16" t="s">
        <v>6</v>
      </c>
      <c r="L1597" s="16" t="s">
        <v>24</v>
      </c>
      <c r="M1597" s="10">
        <v>1</v>
      </c>
      <c r="N1597" s="19">
        <v>420</v>
      </c>
      <c r="O1597" s="23"/>
      <c r="P1597" s="17">
        <f t="shared" si="54"/>
        <v>504</v>
      </c>
      <c r="Q1597" s="18">
        <f t="shared" si="55"/>
        <v>0</v>
      </c>
    </row>
    <row r="1598" spans="2:17" s="1" customFormat="1" ht="15.75" customHeight="1">
      <c r="B1598" s="14" t="s">
        <v>195</v>
      </c>
      <c r="C1598" s="34"/>
      <c r="D1598" s="26"/>
      <c r="E1598" s="21"/>
      <c r="F1598" s="34" t="s">
        <v>90</v>
      </c>
      <c r="G1598" s="9" t="s">
        <v>13</v>
      </c>
      <c r="H1598" s="11">
        <v>1982</v>
      </c>
      <c r="I1598" s="11" t="s">
        <v>5</v>
      </c>
      <c r="J1598" s="12" t="s">
        <v>100</v>
      </c>
      <c r="K1598" s="16" t="s">
        <v>8</v>
      </c>
      <c r="L1598" s="16" t="s">
        <v>9</v>
      </c>
      <c r="M1598" s="10">
        <v>0</v>
      </c>
      <c r="N1598" s="19">
        <v>230</v>
      </c>
      <c r="O1598" s="23"/>
      <c r="P1598" s="17">
        <f t="shared" si="54"/>
        <v>276</v>
      </c>
      <c r="Q1598" s="18">
        <f t="shared" si="55"/>
        <v>0</v>
      </c>
    </row>
    <row r="1599" spans="2:17" s="1" customFormat="1" ht="15.75" customHeight="1">
      <c r="B1599" s="14" t="s">
        <v>195</v>
      </c>
      <c r="C1599" s="34"/>
      <c r="D1599" s="26" t="s">
        <v>251</v>
      </c>
      <c r="E1599" s="21"/>
      <c r="F1599" s="34" t="s">
        <v>90</v>
      </c>
      <c r="G1599" s="9" t="s">
        <v>13</v>
      </c>
      <c r="H1599" s="11">
        <v>1983</v>
      </c>
      <c r="I1599" s="11" t="s">
        <v>51</v>
      </c>
      <c r="J1599" s="12" t="s">
        <v>15</v>
      </c>
      <c r="K1599" s="16" t="s">
        <v>6</v>
      </c>
      <c r="L1599" s="16" t="s">
        <v>24</v>
      </c>
      <c r="M1599" s="10">
        <v>1</v>
      </c>
      <c r="N1599" s="19">
        <v>780</v>
      </c>
      <c r="O1599" s="23">
        <v>780</v>
      </c>
      <c r="P1599" s="17">
        <f t="shared" si="54"/>
        <v>936</v>
      </c>
      <c r="Q1599" s="18">
        <f t="shared" si="55"/>
        <v>936</v>
      </c>
    </row>
    <row r="1600" spans="2:17" s="1" customFormat="1" ht="15.75" customHeight="1">
      <c r="B1600" s="14" t="s">
        <v>195</v>
      </c>
      <c r="C1600" s="34"/>
      <c r="D1600" s="26" t="s">
        <v>251</v>
      </c>
      <c r="E1600" s="21"/>
      <c r="F1600" s="34" t="s">
        <v>90</v>
      </c>
      <c r="G1600" s="9" t="s">
        <v>13</v>
      </c>
      <c r="H1600" s="11">
        <v>1986</v>
      </c>
      <c r="I1600" s="11" t="s">
        <v>51</v>
      </c>
      <c r="J1600" s="12" t="s">
        <v>100</v>
      </c>
      <c r="K1600" s="16" t="s">
        <v>6</v>
      </c>
      <c r="L1600" s="16" t="s">
        <v>24</v>
      </c>
      <c r="M1600" s="10">
        <v>1</v>
      </c>
      <c r="N1600" s="19">
        <v>950</v>
      </c>
      <c r="O1600" s="23"/>
      <c r="P1600" s="17">
        <f t="shared" si="54"/>
        <v>1140</v>
      </c>
      <c r="Q1600" s="18">
        <f t="shared" si="55"/>
        <v>0</v>
      </c>
    </row>
    <row r="1601" spans="2:17" s="1" customFormat="1" ht="15.75" customHeight="1">
      <c r="B1601" s="14" t="s">
        <v>195</v>
      </c>
      <c r="C1601" s="34"/>
      <c r="D1601" s="26" t="s">
        <v>251</v>
      </c>
      <c r="E1601" s="21"/>
      <c r="F1601" s="34" t="s">
        <v>90</v>
      </c>
      <c r="G1601" s="9" t="s">
        <v>13</v>
      </c>
      <c r="H1601" s="11">
        <v>1989</v>
      </c>
      <c r="I1601" s="11" t="s">
        <v>5</v>
      </c>
      <c r="J1601" s="12" t="s">
        <v>100</v>
      </c>
      <c r="K1601" s="16" t="s">
        <v>25</v>
      </c>
      <c r="L1601" s="16" t="s">
        <v>24</v>
      </c>
      <c r="M1601" s="10">
        <v>3</v>
      </c>
      <c r="N1601" s="19">
        <v>250</v>
      </c>
      <c r="O1601" s="23"/>
      <c r="P1601" s="17">
        <f t="shared" si="54"/>
        <v>300</v>
      </c>
      <c r="Q1601" s="18">
        <f t="shared" si="55"/>
        <v>0</v>
      </c>
    </row>
    <row r="1602" spans="2:17" s="1" customFormat="1" ht="15.75" customHeight="1">
      <c r="B1602" s="14" t="s">
        <v>195</v>
      </c>
      <c r="C1602" s="34"/>
      <c r="D1602" s="26"/>
      <c r="E1602" s="21"/>
      <c r="F1602" s="34" t="s">
        <v>90</v>
      </c>
      <c r="G1602" s="9" t="s">
        <v>13</v>
      </c>
      <c r="H1602" s="11">
        <v>1993</v>
      </c>
      <c r="I1602" s="11" t="s">
        <v>5</v>
      </c>
      <c r="J1602" s="12" t="s">
        <v>100</v>
      </c>
      <c r="K1602" s="16" t="s">
        <v>6</v>
      </c>
      <c r="L1602" s="16" t="s">
        <v>7</v>
      </c>
      <c r="M1602" s="10">
        <v>0</v>
      </c>
      <c r="N1602" s="19">
        <v>140</v>
      </c>
      <c r="O1602" s="23"/>
      <c r="P1602" s="17">
        <f t="shared" si="54"/>
        <v>168</v>
      </c>
      <c r="Q1602" s="18">
        <f t="shared" si="55"/>
        <v>0</v>
      </c>
    </row>
    <row r="1603" spans="2:17" s="1" customFormat="1" ht="15.75" customHeight="1">
      <c r="B1603" s="14" t="s">
        <v>195</v>
      </c>
      <c r="C1603" s="34"/>
      <c r="D1603" s="26"/>
      <c r="E1603" s="21"/>
      <c r="F1603" s="34" t="s">
        <v>90</v>
      </c>
      <c r="G1603" s="9" t="s">
        <v>13</v>
      </c>
      <c r="H1603" s="11">
        <v>1997</v>
      </c>
      <c r="I1603" s="11" t="s">
        <v>5</v>
      </c>
      <c r="J1603" s="12" t="s">
        <v>100</v>
      </c>
      <c r="K1603" s="16" t="s">
        <v>6</v>
      </c>
      <c r="L1603" s="16" t="s">
        <v>7</v>
      </c>
      <c r="M1603" s="10">
        <v>0</v>
      </c>
      <c r="N1603" s="19">
        <v>120</v>
      </c>
      <c r="O1603" s="23"/>
      <c r="P1603" s="17">
        <f t="shared" si="54"/>
        <v>144</v>
      </c>
      <c r="Q1603" s="18">
        <f t="shared" si="55"/>
        <v>0</v>
      </c>
    </row>
    <row r="1604" spans="2:17" s="1" customFormat="1" ht="15.75" customHeight="1">
      <c r="B1604" s="14" t="s">
        <v>195</v>
      </c>
      <c r="C1604" s="34"/>
      <c r="D1604" s="26"/>
      <c r="E1604" s="21"/>
      <c r="F1604" s="34" t="s">
        <v>90</v>
      </c>
      <c r="G1604" s="9" t="s">
        <v>13</v>
      </c>
      <c r="H1604" s="11">
        <v>2002</v>
      </c>
      <c r="I1604" s="11" t="s">
        <v>5</v>
      </c>
      <c r="J1604" s="12" t="s">
        <v>100</v>
      </c>
      <c r="K1604" s="16" t="s">
        <v>6</v>
      </c>
      <c r="L1604" s="16" t="s">
        <v>7</v>
      </c>
      <c r="M1604" s="10">
        <v>0</v>
      </c>
      <c r="N1604" s="19">
        <v>130</v>
      </c>
      <c r="O1604" s="23"/>
      <c r="P1604" s="17">
        <f t="shared" si="54"/>
        <v>156</v>
      </c>
      <c r="Q1604" s="18">
        <f t="shared" si="55"/>
        <v>0</v>
      </c>
    </row>
    <row r="1605" spans="2:17" s="1" customFormat="1" ht="15.75" customHeight="1">
      <c r="B1605" s="14" t="s">
        <v>195</v>
      </c>
      <c r="C1605" s="34"/>
      <c r="D1605" s="26" t="s">
        <v>251</v>
      </c>
      <c r="E1605" s="21"/>
      <c r="F1605" s="34" t="s">
        <v>90</v>
      </c>
      <c r="G1605" s="9" t="s">
        <v>13</v>
      </c>
      <c r="H1605" s="11">
        <v>2006</v>
      </c>
      <c r="I1605" s="11" t="s">
        <v>5</v>
      </c>
      <c r="J1605" s="12" t="s">
        <v>100</v>
      </c>
      <c r="K1605" s="16" t="s">
        <v>6</v>
      </c>
      <c r="L1605" s="16" t="s">
        <v>7</v>
      </c>
      <c r="M1605" s="10">
        <v>1</v>
      </c>
      <c r="N1605" s="19">
        <v>150</v>
      </c>
      <c r="O1605" s="23"/>
      <c r="P1605" s="17">
        <f t="shared" si="54"/>
        <v>180</v>
      </c>
      <c r="Q1605" s="18">
        <f t="shared" si="55"/>
        <v>0</v>
      </c>
    </row>
    <row r="1606" spans="2:17" s="1" customFormat="1" ht="15.75" customHeight="1">
      <c r="B1606" s="14" t="s">
        <v>195</v>
      </c>
      <c r="C1606" s="34"/>
      <c r="D1606" s="26"/>
      <c r="E1606" s="21"/>
      <c r="F1606" s="34" t="s">
        <v>90</v>
      </c>
      <c r="G1606" s="9" t="s">
        <v>13</v>
      </c>
      <c r="H1606" s="11">
        <v>2007</v>
      </c>
      <c r="I1606" s="11" t="s">
        <v>5</v>
      </c>
      <c r="J1606" s="12" t="s">
        <v>100</v>
      </c>
      <c r="K1606" s="16" t="s">
        <v>6</v>
      </c>
      <c r="L1606" s="16" t="s">
        <v>24</v>
      </c>
      <c r="M1606" s="10">
        <v>0</v>
      </c>
      <c r="N1606" s="19">
        <v>140</v>
      </c>
      <c r="O1606" s="23"/>
      <c r="P1606" s="17">
        <f t="shared" ref="P1606:P1669" si="56">N1606*1.2</f>
        <v>168</v>
      </c>
      <c r="Q1606" s="18">
        <f t="shared" ref="Q1606:Q1669" si="57">O1606*1.2</f>
        <v>0</v>
      </c>
    </row>
    <row r="1607" spans="2:17" s="1" customFormat="1" ht="15.75" customHeight="1">
      <c r="B1607" s="14" t="s">
        <v>195</v>
      </c>
      <c r="C1607" s="34"/>
      <c r="D1607" s="25"/>
      <c r="E1607" s="20"/>
      <c r="F1607" s="34" t="s">
        <v>90</v>
      </c>
      <c r="G1607" s="9" t="s">
        <v>13</v>
      </c>
      <c r="H1607" s="11">
        <v>2016</v>
      </c>
      <c r="I1607" s="11" t="s">
        <v>5</v>
      </c>
      <c r="J1607" s="12" t="s">
        <v>100</v>
      </c>
      <c r="K1607" s="16" t="s">
        <v>6</v>
      </c>
      <c r="L1607" s="16" t="s">
        <v>7</v>
      </c>
      <c r="M1607" s="10">
        <v>0</v>
      </c>
      <c r="N1607" s="19">
        <v>190</v>
      </c>
      <c r="O1607" s="23"/>
      <c r="P1607" s="17">
        <f t="shared" si="56"/>
        <v>228</v>
      </c>
      <c r="Q1607" s="18">
        <f t="shared" si="57"/>
        <v>0</v>
      </c>
    </row>
    <row r="1608" spans="2:17" s="1" customFormat="1" ht="15.75" customHeight="1">
      <c r="B1608" s="14" t="s">
        <v>195</v>
      </c>
      <c r="C1608" s="34"/>
      <c r="D1608" s="25"/>
      <c r="E1608" s="20"/>
      <c r="F1608" s="34" t="s">
        <v>90</v>
      </c>
      <c r="G1608" s="9" t="s">
        <v>13</v>
      </c>
      <c r="H1608" s="11">
        <v>2017</v>
      </c>
      <c r="I1608" s="11" t="s">
        <v>5</v>
      </c>
      <c r="J1608" s="12" t="s">
        <v>16</v>
      </c>
      <c r="K1608" s="16" t="s">
        <v>6</v>
      </c>
      <c r="L1608" s="16" t="s">
        <v>7</v>
      </c>
      <c r="M1608" s="10">
        <v>0</v>
      </c>
      <c r="N1608" s="19">
        <v>135</v>
      </c>
      <c r="O1608" s="23">
        <v>315</v>
      </c>
      <c r="P1608" s="17">
        <f t="shared" si="56"/>
        <v>162</v>
      </c>
      <c r="Q1608" s="18">
        <f t="shared" si="57"/>
        <v>378</v>
      </c>
    </row>
    <row r="1609" spans="2:17" s="1" customFormat="1" ht="15.75" customHeight="1">
      <c r="B1609" s="14" t="s">
        <v>195</v>
      </c>
      <c r="C1609" s="34"/>
      <c r="D1609" s="28"/>
      <c r="E1609" s="21"/>
      <c r="F1609" s="34" t="s">
        <v>90</v>
      </c>
      <c r="G1609" s="9" t="s">
        <v>13</v>
      </c>
      <c r="H1609" s="11">
        <v>2018</v>
      </c>
      <c r="I1609" s="11" t="s">
        <v>5</v>
      </c>
      <c r="J1609" s="12" t="s">
        <v>100</v>
      </c>
      <c r="K1609" s="16" t="s">
        <v>6</v>
      </c>
      <c r="L1609" s="16" t="s">
        <v>7</v>
      </c>
      <c r="M1609" s="10">
        <v>0</v>
      </c>
      <c r="N1609" s="19">
        <v>150</v>
      </c>
      <c r="O1609" s="23"/>
      <c r="P1609" s="17">
        <f t="shared" si="56"/>
        <v>180</v>
      </c>
      <c r="Q1609" s="18">
        <f t="shared" si="57"/>
        <v>0</v>
      </c>
    </row>
    <row r="1610" spans="2:17" s="1" customFormat="1" ht="15.75" customHeight="1">
      <c r="B1610" s="14" t="s">
        <v>195</v>
      </c>
      <c r="C1610" s="34"/>
      <c r="D1610" s="25"/>
      <c r="E1610" s="20"/>
      <c r="F1610" s="34" t="s">
        <v>90</v>
      </c>
      <c r="G1610" s="9" t="s">
        <v>13</v>
      </c>
      <c r="H1610" s="11">
        <v>2019</v>
      </c>
      <c r="I1610" s="11" t="s">
        <v>5</v>
      </c>
      <c r="J1610" s="12" t="s">
        <v>15</v>
      </c>
      <c r="K1610" s="16" t="s">
        <v>6</v>
      </c>
      <c r="L1610" s="16" t="s">
        <v>7</v>
      </c>
      <c r="M1610" s="10">
        <v>0</v>
      </c>
      <c r="N1610" s="19">
        <v>160</v>
      </c>
      <c r="O1610" s="23">
        <v>160</v>
      </c>
      <c r="P1610" s="17">
        <f t="shared" si="56"/>
        <v>192</v>
      </c>
      <c r="Q1610" s="18">
        <f t="shared" si="57"/>
        <v>192</v>
      </c>
    </row>
    <row r="1611" spans="2:17" s="1" customFormat="1" ht="15.75" customHeight="1">
      <c r="B1611" s="14" t="s">
        <v>196</v>
      </c>
      <c r="C1611" s="34"/>
      <c r="D1611" s="26"/>
      <c r="E1611" s="21"/>
      <c r="F1611" s="34" t="s">
        <v>90</v>
      </c>
      <c r="G1611" s="9" t="s">
        <v>13</v>
      </c>
      <c r="H1611" s="11">
        <v>1976</v>
      </c>
      <c r="I1611" s="11" t="s">
        <v>5</v>
      </c>
      <c r="J1611" s="12" t="s">
        <v>100</v>
      </c>
      <c r="K1611" s="16" t="s">
        <v>73</v>
      </c>
      <c r="L1611" s="16" t="s">
        <v>9</v>
      </c>
      <c r="M1611" s="10">
        <v>0</v>
      </c>
      <c r="N1611" s="19">
        <v>30</v>
      </c>
      <c r="O1611" s="23"/>
      <c r="P1611" s="17">
        <f t="shared" si="56"/>
        <v>36</v>
      </c>
      <c r="Q1611" s="18">
        <f t="shared" si="57"/>
        <v>0</v>
      </c>
    </row>
    <row r="1612" spans="2:17" s="1" customFormat="1" ht="15.75" customHeight="1">
      <c r="B1612" s="14" t="s">
        <v>144</v>
      </c>
      <c r="C1612" s="34"/>
      <c r="D1612" s="26"/>
      <c r="E1612" s="44"/>
      <c r="F1612" s="34" t="s">
        <v>90</v>
      </c>
      <c r="G1612" s="9" t="s">
        <v>13</v>
      </c>
      <c r="H1612" s="11">
        <v>1985</v>
      </c>
      <c r="I1612" s="11" t="s">
        <v>5</v>
      </c>
      <c r="J1612" s="12" t="s">
        <v>100</v>
      </c>
      <c r="K1612" s="16" t="s">
        <v>6</v>
      </c>
      <c r="L1612" s="16" t="s">
        <v>26</v>
      </c>
      <c r="M1612" s="10">
        <v>0</v>
      </c>
      <c r="N1612" s="19">
        <v>30</v>
      </c>
      <c r="O1612" s="23"/>
      <c r="P1612" s="17">
        <f t="shared" si="56"/>
        <v>36</v>
      </c>
      <c r="Q1612" s="18">
        <f t="shared" si="57"/>
        <v>0</v>
      </c>
    </row>
    <row r="1613" spans="2:17" s="1" customFormat="1" ht="15.75" customHeight="1">
      <c r="B1613" s="14" t="s">
        <v>144</v>
      </c>
      <c r="C1613" s="34"/>
      <c r="D1613" s="26"/>
      <c r="E1613" s="21"/>
      <c r="F1613" s="34" t="s">
        <v>90</v>
      </c>
      <c r="G1613" s="9" t="s">
        <v>13</v>
      </c>
      <c r="H1613" s="11">
        <v>1989</v>
      </c>
      <c r="I1613" s="11" t="s">
        <v>5</v>
      </c>
      <c r="J1613" s="12" t="s">
        <v>100</v>
      </c>
      <c r="K1613" s="16" t="s">
        <v>165</v>
      </c>
      <c r="L1613" s="16" t="s">
        <v>24</v>
      </c>
      <c r="M1613" s="10">
        <v>0</v>
      </c>
      <c r="N1613" s="19">
        <v>25</v>
      </c>
      <c r="O1613" s="23"/>
      <c r="P1613" s="17">
        <f t="shared" si="56"/>
        <v>30</v>
      </c>
      <c r="Q1613" s="18">
        <f t="shared" si="57"/>
        <v>0</v>
      </c>
    </row>
    <row r="1614" spans="2:17" s="1" customFormat="1" ht="15.75" customHeight="1">
      <c r="B1614" s="14" t="s">
        <v>197</v>
      </c>
      <c r="C1614" s="34"/>
      <c r="D1614" s="26"/>
      <c r="E1614" s="21"/>
      <c r="F1614" s="34" t="s">
        <v>90</v>
      </c>
      <c r="G1614" s="9" t="s">
        <v>13</v>
      </c>
      <c r="H1614" s="11">
        <v>1982</v>
      </c>
      <c r="I1614" s="11" t="s">
        <v>5</v>
      </c>
      <c r="J1614" s="12" t="s">
        <v>23</v>
      </c>
      <c r="K1614" s="16" t="s">
        <v>6</v>
      </c>
      <c r="L1614" s="16" t="s">
        <v>24</v>
      </c>
      <c r="M1614" s="10">
        <v>36</v>
      </c>
      <c r="N1614" s="19">
        <v>50</v>
      </c>
      <c r="O1614" s="23">
        <v>300</v>
      </c>
      <c r="P1614" s="17">
        <f t="shared" si="56"/>
        <v>60</v>
      </c>
      <c r="Q1614" s="18">
        <f t="shared" si="57"/>
        <v>360</v>
      </c>
    </row>
    <row r="1615" spans="2:17" s="1" customFormat="1" ht="15.75" customHeight="1">
      <c r="B1615" s="14" t="s">
        <v>197</v>
      </c>
      <c r="C1615" s="34"/>
      <c r="D1615" s="26"/>
      <c r="E1615" s="21"/>
      <c r="F1615" s="34" t="s">
        <v>90</v>
      </c>
      <c r="G1615" s="9" t="s">
        <v>13</v>
      </c>
      <c r="H1615" s="11">
        <v>1982</v>
      </c>
      <c r="I1615" s="11" t="s">
        <v>5</v>
      </c>
      <c r="J1615" s="12" t="s">
        <v>100</v>
      </c>
      <c r="K1615" s="16" t="s">
        <v>6</v>
      </c>
      <c r="L1615" s="16" t="s">
        <v>9</v>
      </c>
      <c r="M1615" s="10">
        <v>4</v>
      </c>
      <c r="N1615" s="19">
        <v>40</v>
      </c>
      <c r="O1615" s="23"/>
      <c r="P1615" s="17">
        <f t="shared" si="56"/>
        <v>48</v>
      </c>
      <c r="Q1615" s="18">
        <f t="shared" si="57"/>
        <v>0</v>
      </c>
    </row>
    <row r="1616" spans="2:17" s="1" customFormat="1" ht="15.75" customHeight="1">
      <c r="B1616" s="14" t="s">
        <v>197</v>
      </c>
      <c r="C1616" s="34"/>
      <c r="D1616" s="26"/>
      <c r="E1616" s="21"/>
      <c r="F1616" s="34" t="s">
        <v>90</v>
      </c>
      <c r="G1616" s="9" t="s">
        <v>13</v>
      </c>
      <c r="H1616" s="11">
        <v>1983</v>
      </c>
      <c r="I1616" s="11" t="s">
        <v>5</v>
      </c>
      <c r="J1616" s="12" t="s">
        <v>100</v>
      </c>
      <c r="K1616" s="16" t="s">
        <v>165</v>
      </c>
      <c r="L1616" s="16" t="s">
        <v>24</v>
      </c>
      <c r="M1616" s="10">
        <v>0</v>
      </c>
      <c r="N1616" s="19">
        <v>20</v>
      </c>
      <c r="O1616" s="23"/>
      <c r="P1616" s="17">
        <f t="shared" si="56"/>
        <v>24</v>
      </c>
      <c r="Q1616" s="18">
        <f t="shared" si="57"/>
        <v>0</v>
      </c>
    </row>
    <row r="1617" spans="2:17" s="1" customFormat="1" ht="15.75" customHeight="1">
      <c r="B1617" s="14" t="s">
        <v>197</v>
      </c>
      <c r="C1617" s="34"/>
      <c r="D1617" s="26"/>
      <c r="E1617" s="21"/>
      <c r="F1617" s="34" t="s">
        <v>90</v>
      </c>
      <c r="G1617" s="9" t="s">
        <v>13</v>
      </c>
      <c r="H1617" s="11">
        <v>1995</v>
      </c>
      <c r="I1617" s="11" t="s">
        <v>5</v>
      </c>
      <c r="J1617" s="12" t="s">
        <v>100</v>
      </c>
      <c r="K1617" s="16" t="s">
        <v>6</v>
      </c>
      <c r="L1617" s="16" t="s">
        <v>7</v>
      </c>
      <c r="M1617" s="10">
        <v>1</v>
      </c>
      <c r="N1617" s="19">
        <v>50</v>
      </c>
      <c r="O1617" s="23"/>
      <c r="P1617" s="17">
        <f t="shared" si="56"/>
        <v>60</v>
      </c>
      <c r="Q1617" s="18">
        <f t="shared" si="57"/>
        <v>0</v>
      </c>
    </row>
    <row r="1618" spans="2:17" s="1" customFormat="1" ht="15.75" customHeight="1">
      <c r="B1618" s="14" t="s">
        <v>198</v>
      </c>
      <c r="C1618" s="34"/>
      <c r="D1618" s="26"/>
      <c r="E1618" s="21"/>
      <c r="F1618" s="34" t="s">
        <v>90</v>
      </c>
      <c r="G1618" s="9" t="s">
        <v>13</v>
      </c>
      <c r="H1618" s="11">
        <v>1982</v>
      </c>
      <c r="I1618" s="11" t="s">
        <v>5</v>
      </c>
      <c r="J1618" s="12" t="s">
        <v>100</v>
      </c>
      <c r="K1618" s="16" t="s">
        <v>25</v>
      </c>
      <c r="L1618" s="16" t="s">
        <v>9</v>
      </c>
      <c r="M1618" s="10">
        <v>0</v>
      </c>
      <c r="N1618" s="19">
        <v>25</v>
      </c>
      <c r="O1618" s="23"/>
      <c r="P1618" s="17">
        <f t="shared" si="56"/>
        <v>30</v>
      </c>
      <c r="Q1618" s="18">
        <f t="shared" si="57"/>
        <v>0</v>
      </c>
    </row>
    <row r="1619" spans="2:17" s="1" customFormat="1" ht="15.75" customHeight="1">
      <c r="B1619" s="14" t="s">
        <v>201</v>
      </c>
      <c r="C1619" s="34"/>
      <c r="D1619" s="26"/>
      <c r="E1619" s="21"/>
      <c r="F1619" s="34" t="s">
        <v>90</v>
      </c>
      <c r="G1619" s="9" t="s">
        <v>13</v>
      </c>
      <c r="H1619" s="11">
        <v>1982</v>
      </c>
      <c r="I1619" s="11" t="s">
        <v>5</v>
      </c>
      <c r="J1619" s="12" t="s">
        <v>100</v>
      </c>
      <c r="K1619" s="16" t="s">
        <v>25</v>
      </c>
      <c r="L1619" s="16" t="s">
        <v>9</v>
      </c>
      <c r="M1619" s="10">
        <v>0</v>
      </c>
      <c r="N1619" s="19">
        <v>25</v>
      </c>
      <c r="O1619" s="23"/>
      <c r="P1619" s="17">
        <f t="shared" si="56"/>
        <v>30</v>
      </c>
      <c r="Q1619" s="18">
        <f t="shared" si="57"/>
        <v>0</v>
      </c>
    </row>
    <row r="1620" spans="2:17" s="1" customFormat="1" ht="15.75" customHeight="1">
      <c r="B1620" s="14" t="s">
        <v>204</v>
      </c>
      <c r="C1620" s="34"/>
      <c r="D1620" s="26"/>
      <c r="E1620" s="21"/>
      <c r="F1620" s="34" t="s">
        <v>90</v>
      </c>
      <c r="G1620" s="9" t="s">
        <v>13</v>
      </c>
      <c r="H1620" s="11">
        <v>1978</v>
      </c>
      <c r="I1620" s="11" t="s">
        <v>5</v>
      </c>
      <c r="J1620" s="12" t="s">
        <v>100</v>
      </c>
      <c r="K1620" s="16" t="s">
        <v>25</v>
      </c>
      <c r="L1620" s="16" t="s">
        <v>9</v>
      </c>
      <c r="M1620" s="10">
        <v>0</v>
      </c>
      <c r="N1620" s="19">
        <v>25</v>
      </c>
      <c r="O1620" s="23"/>
      <c r="P1620" s="17">
        <f t="shared" si="56"/>
        <v>30</v>
      </c>
      <c r="Q1620" s="18">
        <f t="shared" si="57"/>
        <v>0</v>
      </c>
    </row>
    <row r="1621" spans="2:17" s="1" customFormat="1" ht="15.75" customHeight="1">
      <c r="B1621" s="14" t="s">
        <v>205</v>
      </c>
      <c r="C1621" s="34"/>
      <c r="D1621" s="25"/>
      <c r="E1621" s="20"/>
      <c r="F1621" s="34" t="s">
        <v>90</v>
      </c>
      <c r="G1621" s="9" t="s">
        <v>13</v>
      </c>
      <c r="H1621" s="11">
        <v>1981</v>
      </c>
      <c r="I1621" s="11" t="s">
        <v>5</v>
      </c>
      <c r="J1621" s="12" t="s">
        <v>15</v>
      </c>
      <c r="K1621" s="16" t="s">
        <v>6</v>
      </c>
      <c r="L1621" s="16" t="s">
        <v>24</v>
      </c>
      <c r="M1621" s="10">
        <v>0</v>
      </c>
      <c r="N1621" s="19">
        <v>60</v>
      </c>
      <c r="O1621" s="23">
        <v>60</v>
      </c>
      <c r="P1621" s="17">
        <f t="shared" si="56"/>
        <v>72</v>
      </c>
      <c r="Q1621" s="18">
        <f t="shared" si="57"/>
        <v>72</v>
      </c>
    </row>
    <row r="1622" spans="2:17" s="1" customFormat="1" ht="15.75" customHeight="1">
      <c r="B1622" s="14" t="s">
        <v>205</v>
      </c>
      <c r="C1622" s="34"/>
      <c r="D1622" s="25"/>
      <c r="E1622" s="20"/>
      <c r="F1622" s="34" t="s">
        <v>90</v>
      </c>
      <c r="G1622" s="9" t="s">
        <v>13</v>
      </c>
      <c r="H1622" s="11">
        <v>1981</v>
      </c>
      <c r="I1622" s="11" t="s">
        <v>5</v>
      </c>
      <c r="J1622" s="12" t="s">
        <v>16</v>
      </c>
      <c r="K1622" s="16" t="s">
        <v>6</v>
      </c>
      <c r="L1622" s="16" t="s">
        <v>24</v>
      </c>
      <c r="M1622" s="10">
        <v>0</v>
      </c>
      <c r="N1622" s="19">
        <v>50</v>
      </c>
      <c r="O1622" s="23">
        <v>150</v>
      </c>
      <c r="P1622" s="17">
        <f t="shared" si="56"/>
        <v>60</v>
      </c>
      <c r="Q1622" s="18">
        <f t="shared" si="57"/>
        <v>180</v>
      </c>
    </row>
    <row r="1623" spans="2:17" s="1" customFormat="1" ht="15.75" customHeight="1">
      <c r="B1623" s="14" t="s">
        <v>205</v>
      </c>
      <c r="C1623" s="34"/>
      <c r="D1623" s="25"/>
      <c r="E1623" s="20"/>
      <c r="F1623" s="34" t="s">
        <v>90</v>
      </c>
      <c r="G1623" s="9" t="s">
        <v>13</v>
      </c>
      <c r="H1623" s="11">
        <v>1981</v>
      </c>
      <c r="I1623" s="11" t="s">
        <v>5</v>
      </c>
      <c r="J1623" s="12" t="s">
        <v>23</v>
      </c>
      <c r="K1623" s="16" t="s">
        <v>6</v>
      </c>
      <c r="L1623" s="16" t="s">
        <v>24</v>
      </c>
      <c r="M1623" s="10">
        <v>0</v>
      </c>
      <c r="N1623" s="19">
        <v>50</v>
      </c>
      <c r="O1623" s="23">
        <v>600</v>
      </c>
      <c r="P1623" s="17">
        <f t="shared" si="56"/>
        <v>60</v>
      </c>
      <c r="Q1623" s="18">
        <f t="shared" si="57"/>
        <v>720</v>
      </c>
    </row>
    <row r="1624" spans="2:17" s="1" customFormat="1" ht="15.75" customHeight="1">
      <c r="B1624" s="14" t="s">
        <v>205</v>
      </c>
      <c r="C1624" s="34"/>
      <c r="D1624" s="25"/>
      <c r="E1624" s="40" t="s">
        <v>254</v>
      </c>
      <c r="F1624" s="34" t="s">
        <v>90</v>
      </c>
      <c r="G1624" s="9" t="s">
        <v>13</v>
      </c>
      <c r="H1624" s="11">
        <v>1986</v>
      </c>
      <c r="I1624" s="11" t="s">
        <v>5</v>
      </c>
      <c r="J1624" s="12" t="s">
        <v>100</v>
      </c>
      <c r="K1624" s="16" t="s">
        <v>6</v>
      </c>
      <c r="L1624" s="16" t="s">
        <v>24</v>
      </c>
      <c r="M1624" s="10">
        <v>0</v>
      </c>
      <c r="N1624" s="19">
        <v>60</v>
      </c>
      <c r="O1624" s="23"/>
      <c r="P1624" s="17">
        <f t="shared" si="56"/>
        <v>72</v>
      </c>
      <c r="Q1624" s="18">
        <f t="shared" si="57"/>
        <v>0</v>
      </c>
    </row>
    <row r="1625" spans="2:17" s="1" customFormat="1" ht="15.75" customHeight="1">
      <c r="B1625" s="14" t="s">
        <v>205</v>
      </c>
      <c r="C1625" s="34"/>
      <c r="D1625" s="26"/>
      <c r="E1625" s="21"/>
      <c r="F1625" s="34" t="s">
        <v>90</v>
      </c>
      <c r="G1625" s="9" t="s">
        <v>13</v>
      </c>
      <c r="H1625" s="11">
        <v>1988</v>
      </c>
      <c r="I1625" s="11" t="s">
        <v>5</v>
      </c>
      <c r="J1625" s="12" t="s">
        <v>100</v>
      </c>
      <c r="K1625" s="16" t="s">
        <v>25</v>
      </c>
      <c r="L1625" s="16" t="s">
        <v>24</v>
      </c>
      <c r="M1625" s="10">
        <v>0</v>
      </c>
      <c r="N1625" s="19">
        <v>45</v>
      </c>
      <c r="O1625" s="23"/>
      <c r="P1625" s="17">
        <f t="shared" si="56"/>
        <v>54</v>
      </c>
      <c r="Q1625" s="18">
        <f t="shared" si="57"/>
        <v>0</v>
      </c>
    </row>
    <row r="1626" spans="2:17" s="1" customFormat="1" ht="15.75" customHeight="1">
      <c r="B1626" s="14" t="s">
        <v>205</v>
      </c>
      <c r="C1626" s="34"/>
      <c r="D1626" s="26"/>
      <c r="E1626" s="21"/>
      <c r="F1626" s="34" t="s">
        <v>90</v>
      </c>
      <c r="G1626" s="9" t="s">
        <v>13</v>
      </c>
      <c r="H1626" s="11">
        <v>1998</v>
      </c>
      <c r="I1626" s="11" t="s">
        <v>5</v>
      </c>
      <c r="J1626" s="12" t="s">
        <v>100</v>
      </c>
      <c r="K1626" s="16" t="s">
        <v>6</v>
      </c>
      <c r="L1626" s="16" t="s">
        <v>7</v>
      </c>
      <c r="M1626" s="10">
        <v>1</v>
      </c>
      <c r="N1626" s="19">
        <v>65</v>
      </c>
      <c r="O1626" s="23"/>
      <c r="P1626" s="17">
        <f t="shared" si="56"/>
        <v>78</v>
      </c>
      <c r="Q1626" s="18">
        <f t="shared" si="57"/>
        <v>0</v>
      </c>
    </row>
    <row r="1627" spans="2:17" s="1" customFormat="1" ht="15.75" customHeight="1">
      <c r="B1627" s="14" t="s">
        <v>205</v>
      </c>
      <c r="C1627" s="34"/>
      <c r="D1627" s="26"/>
      <c r="E1627" s="40" t="s">
        <v>254</v>
      </c>
      <c r="F1627" s="34" t="s">
        <v>90</v>
      </c>
      <c r="G1627" s="9" t="s">
        <v>13</v>
      </c>
      <c r="H1627" s="11">
        <v>2002</v>
      </c>
      <c r="I1627" s="11" t="s">
        <v>5</v>
      </c>
      <c r="J1627" s="12" t="s">
        <v>100</v>
      </c>
      <c r="K1627" s="16" t="s">
        <v>25</v>
      </c>
      <c r="L1627" s="16" t="s">
        <v>7</v>
      </c>
      <c r="M1627" s="10">
        <v>2</v>
      </c>
      <c r="N1627" s="19">
        <v>50</v>
      </c>
      <c r="O1627" s="23"/>
      <c r="P1627" s="17">
        <f t="shared" si="56"/>
        <v>60</v>
      </c>
      <c r="Q1627" s="18">
        <f t="shared" si="57"/>
        <v>0</v>
      </c>
    </row>
    <row r="1628" spans="2:17" s="1" customFormat="1" ht="15.75" customHeight="1">
      <c r="B1628" s="14" t="s">
        <v>205</v>
      </c>
      <c r="C1628" s="34"/>
      <c r="D1628" s="26"/>
      <c r="E1628" s="21"/>
      <c r="F1628" s="34" t="s">
        <v>90</v>
      </c>
      <c r="G1628" s="9" t="s">
        <v>13</v>
      </c>
      <c r="H1628" s="11">
        <v>2010</v>
      </c>
      <c r="I1628" s="11" t="s">
        <v>5</v>
      </c>
      <c r="J1628" s="12" t="s">
        <v>100</v>
      </c>
      <c r="K1628" s="16" t="s">
        <v>25</v>
      </c>
      <c r="L1628" s="16" t="s">
        <v>7</v>
      </c>
      <c r="M1628" s="10">
        <v>0</v>
      </c>
      <c r="N1628" s="19">
        <v>70</v>
      </c>
      <c r="O1628" s="23"/>
      <c r="P1628" s="17">
        <f t="shared" si="56"/>
        <v>84</v>
      </c>
      <c r="Q1628" s="18">
        <f t="shared" si="57"/>
        <v>0</v>
      </c>
    </row>
    <row r="1629" spans="2:17" s="1" customFormat="1" ht="15.75" customHeight="1">
      <c r="B1629" s="14" t="s">
        <v>469</v>
      </c>
      <c r="C1629" s="34"/>
      <c r="D1629" s="26"/>
      <c r="E1629" s="21"/>
      <c r="F1629" s="34" t="s">
        <v>90</v>
      </c>
      <c r="G1629" s="9" t="s">
        <v>13</v>
      </c>
      <c r="H1629" s="11">
        <v>1998</v>
      </c>
      <c r="I1629" s="11" t="s">
        <v>5</v>
      </c>
      <c r="J1629" s="12" t="s">
        <v>100</v>
      </c>
      <c r="K1629" s="16" t="s">
        <v>6</v>
      </c>
      <c r="L1629" s="16" t="s">
        <v>7</v>
      </c>
      <c r="M1629" s="10">
        <v>5</v>
      </c>
      <c r="N1629" s="19">
        <v>20</v>
      </c>
      <c r="O1629" s="23"/>
      <c r="P1629" s="17">
        <f t="shared" si="56"/>
        <v>24</v>
      </c>
      <c r="Q1629" s="18">
        <f t="shared" si="57"/>
        <v>0</v>
      </c>
    </row>
    <row r="1630" spans="2:17" s="1" customFormat="1" ht="15.75" customHeight="1">
      <c r="B1630" s="14" t="s">
        <v>209</v>
      </c>
      <c r="C1630" s="34"/>
      <c r="D1630" s="26"/>
      <c r="E1630" s="21"/>
      <c r="F1630" s="34" t="s">
        <v>90</v>
      </c>
      <c r="G1630" s="9" t="s">
        <v>13</v>
      </c>
      <c r="H1630" s="11">
        <v>1986</v>
      </c>
      <c r="I1630" s="11" t="s">
        <v>5</v>
      </c>
      <c r="J1630" s="12" t="s">
        <v>100</v>
      </c>
      <c r="K1630" s="16" t="s">
        <v>165</v>
      </c>
      <c r="L1630" s="16" t="s">
        <v>9</v>
      </c>
      <c r="M1630" s="10">
        <v>0</v>
      </c>
      <c r="N1630" s="19">
        <v>45</v>
      </c>
      <c r="O1630" s="23"/>
      <c r="P1630" s="17">
        <f t="shared" si="56"/>
        <v>54</v>
      </c>
      <c r="Q1630" s="18">
        <f t="shared" si="57"/>
        <v>0</v>
      </c>
    </row>
    <row r="1631" spans="2:17" s="1" customFormat="1" ht="15.75" customHeight="1">
      <c r="B1631" s="14" t="s">
        <v>210</v>
      </c>
      <c r="C1631" s="34"/>
      <c r="D1631" s="26"/>
      <c r="E1631" s="44"/>
      <c r="F1631" s="34" t="s">
        <v>90</v>
      </c>
      <c r="G1631" s="9" t="s">
        <v>13</v>
      </c>
      <c r="H1631" s="11">
        <v>1989</v>
      </c>
      <c r="I1631" s="11" t="s">
        <v>5</v>
      </c>
      <c r="J1631" s="12" t="s">
        <v>100</v>
      </c>
      <c r="K1631" s="16" t="s">
        <v>25</v>
      </c>
      <c r="L1631" s="16" t="s">
        <v>9</v>
      </c>
      <c r="M1631" s="10">
        <v>0</v>
      </c>
      <c r="N1631" s="19">
        <v>55</v>
      </c>
      <c r="O1631" s="23"/>
      <c r="P1631" s="17">
        <f t="shared" si="56"/>
        <v>66</v>
      </c>
      <c r="Q1631" s="18">
        <f t="shared" si="57"/>
        <v>0</v>
      </c>
    </row>
    <row r="1632" spans="2:17" s="1" customFormat="1" ht="15.75" customHeight="1">
      <c r="B1632" s="14" t="s">
        <v>217</v>
      </c>
      <c r="C1632" s="34"/>
      <c r="D1632" s="26"/>
      <c r="E1632" s="21"/>
      <c r="F1632" s="34" t="s">
        <v>90</v>
      </c>
      <c r="G1632" s="9" t="s">
        <v>13</v>
      </c>
      <c r="H1632" s="11">
        <v>1987</v>
      </c>
      <c r="I1632" s="11" t="s">
        <v>5</v>
      </c>
      <c r="J1632" s="12" t="s">
        <v>100</v>
      </c>
      <c r="K1632" s="16" t="s">
        <v>25</v>
      </c>
      <c r="L1632" s="16" t="s">
        <v>24</v>
      </c>
      <c r="M1632" s="10">
        <v>0</v>
      </c>
      <c r="N1632" s="19">
        <v>25</v>
      </c>
      <c r="O1632" s="23"/>
      <c r="P1632" s="17">
        <f t="shared" si="56"/>
        <v>30</v>
      </c>
      <c r="Q1632" s="18">
        <f t="shared" si="57"/>
        <v>0</v>
      </c>
    </row>
    <row r="1633" spans="2:17" s="1" customFormat="1" ht="15.75" customHeight="1">
      <c r="B1633" s="14" t="s">
        <v>102</v>
      </c>
      <c r="C1633" s="34" t="s">
        <v>448</v>
      </c>
      <c r="D1633" s="25"/>
      <c r="E1633" s="20"/>
      <c r="F1633" s="34" t="s">
        <v>90</v>
      </c>
      <c r="G1633" s="9" t="s">
        <v>13</v>
      </c>
      <c r="H1633" s="11">
        <v>2015</v>
      </c>
      <c r="I1633" s="11" t="s">
        <v>5</v>
      </c>
      <c r="J1633" s="12" t="s">
        <v>100</v>
      </c>
      <c r="K1633" s="16" t="s">
        <v>6</v>
      </c>
      <c r="L1633" s="16" t="s">
        <v>7</v>
      </c>
      <c r="M1633" s="10">
        <v>0</v>
      </c>
      <c r="N1633" s="19">
        <v>55</v>
      </c>
      <c r="O1633" s="23"/>
      <c r="P1633" s="17">
        <f t="shared" si="56"/>
        <v>66</v>
      </c>
      <c r="Q1633" s="18">
        <f t="shared" si="57"/>
        <v>0</v>
      </c>
    </row>
    <row r="1634" spans="2:17" s="1" customFormat="1" ht="15.75" customHeight="1">
      <c r="B1634" s="14" t="s">
        <v>102</v>
      </c>
      <c r="C1634" s="34"/>
      <c r="D1634" s="26"/>
      <c r="E1634" s="21"/>
      <c r="F1634" s="34" t="s">
        <v>90</v>
      </c>
      <c r="G1634" s="9" t="s">
        <v>13</v>
      </c>
      <c r="H1634" s="11">
        <v>1929</v>
      </c>
      <c r="I1634" s="11" t="s">
        <v>5</v>
      </c>
      <c r="J1634" s="12" t="s">
        <v>100</v>
      </c>
      <c r="K1634" s="16" t="s">
        <v>8</v>
      </c>
      <c r="L1634" s="16" t="s">
        <v>26</v>
      </c>
      <c r="M1634" s="10">
        <v>1</v>
      </c>
      <c r="N1634" s="19">
        <v>1200</v>
      </c>
      <c r="O1634" s="23"/>
      <c r="P1634" s="17">
        <f t="shared" si="56"/>
        <v>1440</v>
      </c>
      <c r="Q1634" s="18">
        <f t="shared" si="57"/>
        <v>0</v>
      </c>
    </row>
    <row r="1635" spans="2:17" s="1" customFormat="1" ht="15.75" customHeight="1">
      <c r="B1635" s="14" t="s">
        <v>102</v>
      </c>
      <c r="C1635" s="34"/>
      <c r="D1635" s="26"/>
      <c r="E1635" s="21"/>
      <c r="F1635" s="34" t="s">
        <v>90</v>
      </c>
      <c r="G1635" s="9" t="s">
        <v>13</v>
      </c>
      <c r="H1635" s="11">
        <v>1970</v>
      </c>
      <c r="I1635" s="11" t="s">
        <v>5</v>
      </c>
      <c r="J1635" s="12" t="s">
        <v>100</v>
      </c>
      <c r="K1635" s="16" t="s">
        <v>6</v>
      </c>
      <c r="L1635" s="16" t="s">
        <v>9</v>
      </c>
      <c r="M1635" s="10">
        <v>0</v>
      </c>
      <c r="N1635" s="19">
        <v>95</v>
      </c>
      <c r="O1635" s="23"/>
      <c r="P1635" s="17">
        <f t="shared" si="56"/>
        <v>114</v>
      </c>
      <c r="Q1635" s="18">
        <f t="shared" si="57"/>
        <v>0</v>
      </c>
    </row>
    <row r="1636" spans="2:17" s="1" customFormat="1" ht="15.75" customHeight="1">
      <c r="B1636" s="14" t="s">
        <v>102</v>
      </c>
      <c r="C1636" s="34"/>
      <c r="D1636" s="26"/>
      <c r="E1636" s="21"/>
      <c r="F1636" s="34" t="s">
        <v>90</v>
      </c>
      <c r="G1636" s="9" t="s">
        <v>13</v>
      </c>
      <c r="H1636" s="11">
        <v>1975</v>
      </c>
      <c r="I1636" s="11" t="s">
        <v>5</v>
      </c>
      <c r="J1636" s="12" t="s">
        <v>100</v>
      </c>
      <c r="K1636" s="16" t="s">
        <v>25</v>
      </c>
      <c r="L1636" s="16" t="s">
        <v>9</v>
      </c>
      <c r="M1636" s="10">
        <v>0</v>
      </c>
      <c r="N1636" s="19">
        <v>75</v>
      </c>
      <c r="O1636" s="23"/>
      <c r="P1636" s="17">
        <f t="shared" si="56"/>
        <v>90</v>
      </c>
      <c r="Q1636" s="18">
        <f t="shared" si="57"/>
        <v>0</v>
      </c>
    </row>
    <row r="1637" spans="2:17" s="1" customFormat="1" ht="15.75" customHeight="1">
      <c r="B1637" s="14" t="s">
        <v>102</v>
      </c>
      <c r="C1637" s="34"/>
      <c r="D1637" s="26"/>
      <c r="E1637" s="44"/>
      <c r="F1637" s="34" t="s">
        <v>90</v>
      </c>
      <c r="G1637" s="9" t="s">
        <v>13</v>
      </c>
      <c r="H1637" s="11">
        <v>1981</v>
      </c>
      <c r="I1637" s="11" t="s">
        <v>5</v>
      </c>
      <c r="J1637" s="12" t="s">
        <v>100</v>
      </c>
      <c r="K1637" s="16" t="s">
        <v>6</v>
      </c>
      <c r="L1637" s="16" t="s">
        <v>24</v>
      </c>
      <c r="M1637" s="10">
        <v>0</v>
      </c>
      <c r="N1637" s="19">
        <v>145</v>
      </c>
      <c r="O1637" s="23"/>
      <c r="P1637" s="17">
        <f t="shared" si="56"/>
        <v>174</v>
      </c>
      <c r="Q1637" s="18">
        <f t="shared" si="57"/>
        <v>0</v>
      </c>
    </row>
    <row r="1638" spans="2:17" s="1" customFormat="1" ht="15.75" customHeight="1">
      <c r="B1638" s="14" t="s">
        <v>102</v>
      </c>
      <c r="C1638" s="34"/>
      <c r="D1638" s="26"/>
      <c r="E1638" s="21"/>
      <c r="F1638" s="34" t="s">
        <v>90</v>
      </c>
      <c r="G1638" s="9" t="s">
        <v>13</v>
      </c>
      <c r="H1638" s="11">
        <v>1981</v>
      </c>
      <c r="I1638" s="11" t="s">
        <v>5</v>
      </c>
      <c r="J1638" s="12" t="s">
        <v>100</v>
      </c>
      <c r="K1638" s="16" t="s">
        <v>6</v>
      </c>
      <c r="L1638" s="16" t="s">
        <v>7</v>
      </c>
      <c r="M1638" s="10">
        <v>0</v>
      </c>
      <c r="N1638" s="19">
        <v>160</v>
      </c>
      <c r="O1638" s="23"/>
      <c r="P1638" s="17">
        <f t="shared" si="56"/>
        <v>192</v>
      </c>
      <c r="Q1638" s="18">
        <f t="shared" si="57"/>
        <v>0</v>
      </c>
    </row>
    <row r="1639" spans="2:17" s="1" customFormat="1" ht="15.75" customHeight="1">
      <c r="B1639" s="14" t="s">
        <v>102</v>
      </c>
      <c r="C1639" s="34"/>
      <c r="D1639" s="26"/>
      <c r="E1639" s="21"/>
      <c r="F1639" s="34" t="s">
        <v>90</v>
      </c>
      <c r="G1639" s="9" t="s">
        <v>13</v>
      </c>
      <c r="H1639" s="11">
        <v>1985</v>
      </c>
      <c r="I1639" s="11" t="s">
        <v>5</v>
      </c>
      <c r="J1639" s="12" t="s">
        <v>100</v>
      </c>
      <c r="K1639" s="16" t="s">
        <v>6</v>
      </c>
      <c r="L1639" s="16" t="s">
        <v>7</v>
      </c>
      <c r="M1639" s="10">
        <v>0</v>
      </c>
      <c r="N1639" s="19">
        <v>179</v>
      </c>
      <c r="O1639" s="23"/>
      <c r="P1639" s="17">
        <f t="shared" si="56"/>
        <v>214.79999999999998</v>
      </c>
      <c r="Q1639" s="18">
        <f t="shared" si="57"/>
        <v>0</v>
      </c>
    </row>
    <row r="1640" spans="2:17" s="1" customFormat="1" ht="15.75" customHeight="1">
      <c r="B1640" s="14" t="s">
        <v>102</v>
      </c>
      <c r="C1640" s="34"/>
      <c r="D1640" s="26"/>
      <c r="E1640" s="21"/>
      <c r="F1640" s="34" t="s">
        <v>90</v>
      </c>
      <c r="G1640" s="9" t="s">
        <v>13</v>
      </c>
      <c r="H1640" s="11">
        <v>1985</v>
      </c>
      <c r="I1640" s="11" t="s">
        <v>5</v>
      </c>
      <c r="J1640" s="12" t="s">
        <v>100</v>
      </c>
      <c r="K1640" s="16" t="s">
        <v>6</v>
      </c>
      <c r="L1640" s="16" t="s">
        <v>24</v>
      </c>
      <c r="M1640" s="10">
        <v>0</v>
      </c>
      <c r="N1640" s="19">
        <v>180</v>
      </c>
      <c r="O1640" s="23"/>
      <c r="P1640" s="17">
        <f t="shared" si="56"/>
        <v>216</v>
      </c>
      <c r="Q1640" s="18">
        <f t="shared" si="57"/>
        <v>0</v>
      </c>
    </row>
    <row r="1641" spans="2:17" s="1" customFormat="1" ht="15.75" customHeight="1">
      <c r="B1641" s="14" t="s">
        <v>102</v>
      </c>
      <c r="C1641" s="34"/>
      <c r="D1641" s="25"/>
      <c r="E1641" s="20"/>
      <c r="F1641" s="34" t="s">
        <v>90</v>
      </c>
      <c r="G1641" s="9" t="s">
        <v>13</v>
      </c>
      <c r="H1641" s="11">
        <v>1985</v>
      </c>
      <c r="I1641" s="11" t="s">
        <v>5</v>
      </c>
      <c r="J1641" s="12" t="s">
        <v>33</v>
      </c>
      <c r="K1641" s="16" t="s">
        <v>6</v>
      </c>
      <c r="L1641" s="16" t="s">
        <v>24</v>
      </c>
      <c r="M1641" s="10">
        <v>0</v>
      </c>
      <c r="N1641" s="19">
        <v>200</v>
      </c>
      <c r="O1641" s="23">
        <v>2400</v>
      </c>
      <c r="P1641" s="17">
        <f t="shared" si="56"/>
        <v>240</v>
      </c>
      <c r="Q1641" s="18">
        <f t="shared" si="57"/>
        <v>2880</v>
      </c>
    </row>
    <row r="1642" spans="2:17" s="1" customFormat="1" ht="15.75" customHeight="1">
      <c r="B1642" s="14" t="s">
        <v>102</v>
      </c>
      <c r="C1642" s="34"/>
      <c r="D1642" s="25"/>
      <c r="E1642" s="20"/>
      <c r="F1642" s="34" t="s">
        <v>90</v>
      </c>
      <c r="G1642" s="9" t="s">
        <v>13</v>
      </c>
      <c r="H1642" s="11">
        <v>1986</v>
      </c>
      <c r="I1642" s="11" t="s">
        <v>5</v>
      </c>
      <c r="J1642" s="12" t="s">
        <v>100</v>
      </c>
      <c r="K1642" s="16" t="s">
        <v>25</v>
      </c>
      <c r="L1642" s="16" t="s">
        <v>9</v>
      </c>
      <c r="M1642" s="10">
        <v>0</v>
      </c>
      <c r="N1642" s="19">
        <v>140</v>
      </c>
      <c r="O1642" s="23"/>
      <c r="P1642" s="17">
        <f t="shared" si="56"/>
        <v>168</v>
      </c>
      <c r="Q1642" s="18">
        <f t="shared" si="57"/>
        <v>0</v>
      </c>
    </row>
    <row r="1643" spans="2:17" s="1" customFormat="1" ht="15.75" customHeight="1">
      <c r="B1643" s="14" t="s">
        <v>102</v>
      </c>
      <c r="C1643" s="34"/>
      <c r="D1643" s="26"/>
      <c r="E1643" s="21"/>
      <c r="F1643" s="34" t="s">
        <v>90</v>
      </c>
      <c r="G1643" s="9" t="s">
        <v>13</v>
      </c>
      <c r="H1643" s="11">
        <v>1988</v>
      </c>
      <c r="I1643" s="11" t="s">
        <v>5</v>
      </c>
      <c r="J1643" s="12" t="s">
        <v>100</v>
      </c>
      <c r="K1643" s="16" t="s">
        <v>6</v>
      </c>
      <c r="L1643" s="16" t="s">
        <v>7</v>
      </c>
      <c r="M1643" s="10">
        <v>0</v>
      </c>
      <c r="N1643" s="19">
        <v>110</v>
      </c>
      <c r="O1643" s="23"/>
      <c r="P1643" s="17">
        <f t="shared" si="56"/>
        <v>132</v>
      </c>
      <c r="Q1643" s="18">
        <f t="shared" si="57"/>
        <v>0</v>
      </c>
    </row>
    <row r="1644" spans="2:17" s="1" customFormat="1" ht="15.75" customHeight="1">
      <c r="B1644" s="14" t="s">
        <v>102</v>
      </c>
      <c r="C1644" s="34"/>
      <c r="D1644" s="26"/>
      <c r="E1644" s="21"/>
      <c r="F1644" s="34" t="s">
        <v>90</v>
      </c>
      <c r="G1644" s="9" t="s">
        <v>13</v>
      </c>
      <c r="H1644" s="11">
        <v>1988</v>
      </c>
      <c r="I1644" s="11" t="s">
        <v>5</v>
      </c>
      <c r="J1644" s="12" t="s">
        <v>100</v>
      </c>
      <c r="K1644" s="16" t="s">
        <v>6</v>
      </c>
      <c r="L1644" s="16" t="s">
        <v>7</v>
      </c>
      <c r="M1644" s="10">
        <v>0</v>
      </c>
      <c r="N1644" s="19">
        <v>130</v>
      </c>
      <c r="O1644" s="23"/>
      <c r="P1644" s="17">
        <f t="shared" si="56"/>
        <v>156</v>
      </c>
      <c r="Q1644" s="18">
        <f t="shared" si="57"/>
        <v>0</v>
      </c>
    </row>
    <row r="1645" spans="2:17" s="1" customFormat="1" ht="15.75" customHeight="1">
      <c r="B1645" s="14" t="s">
        <v>102</v>
      </c>
      <c r="C1645" s="34"/>
      <c r="D1645" s="26"/>
      <c r="E1645" s="21"/>
      <c r="F1645" s="34" t="s">
        <v>90</v>
      </c>
      <c r="G1645" s="9" t="s">
        <v>13</v>
      </c>
      <c r="H1645" s="11">
        <v>1988</v>
      </c>
      <c r="I1645" s="11" t="s">
        <v>5</v>
      </c>
      <c r="J1645" s="12" t="s">
        <v>100</v>
      </c>
      <c r="K1645" s="16" t="s">
        <v>6</v>
      </c>
      <c r="L1645" s="16" t="s">
        <v>7</v>
      </c>
      <c r="M1645" s="10">
        <v>0</v>
      </c>
      <c r="N1645" s="19">
        <v>130</v>
      </c>
      <c r="O1645" s="23"/>
      <c r="P1645" s="17">
        <f t="shared" si="56"/>
        <v>156</v>
      </c>
      <c r="Q1645" s="18">
        <f t="shared" si="57"/>
        <v>0</v>
      </c>
    </row>
    <row r="1646" spans="2:17" s="1" customFormat="1" ht="15.75" customHeight="1">
      <c r="B1646" s="14" t="s">
        <v>102</v>
      </c>
      <c r="C1646" s="34"/>
      <c r="D1646" s="26"/>
      <c r="E1646" s="21"/>
      <c r="F1646" s="34" t="s">
        <v>90</v>
      </c>
      <c r="G1646" s="9" t="s">
        <v>13</v>
      </c>
      <c r="H1646" s="11">
        <v>1989</v>
      </c>
      <c r="I1646" s="11" t="s">
        <v>5</v>
      </c>
      <c r="J1646" s="12" t="s">
        <v>100</v>
      </c>
      <c r="K1646" s="16" t="s">
        <v>25</v>
      </c>
      <c r="L1646" s="16" t="s">
        <v>24</v>
      </c>
      <c r="M1646" s="10">
        <v>0</v>
      </c>
      <c r="N1646" s="19">
        <v>165</v>
      </c>
      <c r="O1646" s="23"/>
      <c r="P1646" s="17">
        <f t="shared" si="56"/>
        <v>198</v>
      </c>
      <c r="Q1646" s="18">
        <f t="shared" si="57"/>
        <v>0</v>
      </c>
    </row>
    <row r="1647" spans="2:17" s="1" customFormat="1" ht="15.75" customHeight="1">
      <c r="B1647" s="14" t="s">
        <v>102</v>
      </c>
      <c r="C1647" s="34"/>
      <c r="D1647" s="26"/>
      <c r="E1647" s="21"/>
      <c r="F1647" s="34" t="s">
        <v>90</v>
      </c>
      <c r="G1647" s="9" t="s">
        <v>13</v>
      </c>
      <c r="H1647" s="11">
        <v>1989</v>
      </c>
      <c r="I1647" s="11" t="s">
        <v>5</v>
      </c>
      <c r="J1647" s="12" t="s">
        <v>100</v>
      </c>
      <c r="K1647" s="16" t="s">
        <v>105</v>
      </c>
      <c r="L1647" s="16" t="s">
        <v>7</v>
      </c>
      <c r="M1647" s="10">
        <v>0</v>
      </c>
      <c r="N1647" s="19">
        <v>175</v>
      </c>
      <c r="O1647" s="23"/>
      <c r="P1647" s="17">
        <f t="shared" si="56"/>
        <v>210</v>
      </c>
      <c r="Q1647" s="18">
        <f t="shared" si="57"/>
        <v>0</v>
      </c>
    </row>
    <row r="1648" spans="2:17" s="1" customFormat="1" ht="15.75" customHeight="1">
      <c r="B1648" s="14" t="s">
        <v>102</v>
      </c>
      <c r="C1648" s="34"/>
      <c r="D1648" s="25"/>
      <c r="E1648" s="20"/>
      <c r="F1648" s="34" t="s">
        <v>90</v>
      </c>
      <c r="G1648" s="9" t="s">
        <v>13</v>
      </c>
      <c r="H1648" s="11">
        <v>1989</v>
      </c>
      <c r="I1648" s="11" t="s">
        <v>5</v>
      </c>
      <c r="J1648" s="12" t="s">
        <v>100</v>
      </c>
      <c r="K1648" s="16" t="s">
        <v>6</v>
      </c>
      <c r="L1648" s="16" t="s">
        <v>24</v>
      </c>
      <c r="M1648" s="10">
        <v>0</v>
      </c>
      <c r="N1648" s="19">
        <v>150</v>
      </c>
      <c r="O1648" s="23"/>
      <c r="P1648" s="17">
        <f t="shared" si="56"/>
        <v>180</v>
      </c>
      <c r="Q1648" s="18">
        <f t="shared" si="57"/>
        <v>0</v>
      </c>
    </row>
    <row r="1649" spans="2:17" s="1" customFormat="1" ht="15.75" customHeight="1">
      <c r="B1649" s="14" t="s">
        <v>102</v>
      </c>
      <c r="C1649" s="34"/>
      <c r="D1649" s="26"/>
      <c r="E1649" s="21"/>
      <c r="F1649" s="34" t="s">
        <v>90</v>
      </c>
      <c r="G1649" s="9" t="s">
        <v>13</v>
      </c>
      <c r="H1649" s="11">
        <v>1991</v>
      </c>
      <c r="I1649" s="11" t="s">
        <v>5</v>
      </c>
      <c r="J1649" s="12" t="s">
        <v>100</v>
      </c>
      <c r="K1649" s="16" t="s">
        <v>6</v>
      </c>
      <c r="L1649" s="16" t="s">
        <v>7</v>
      </c>
      <c r="M1649" s="10">
        <v>0</v>
      </c>
      <c r="N1649" s="19">
        <v>165</v>
      </c>
      <c r="O1649" s="23"/>
      <c r="P1649" s="17">
        <f t="shared" si="56"/>
        <v>198</v>
      </c>
      <c r="Q1649" s="18">
        <f t="shared" si="57"/>
        <v>0</v>
      </c>
    </row>
    <row r="1650" spans="2:17" s="1" customFormat="1" ht="15.75" customHeight="1">
      <c r="B1650" s="14" t="s">
        <v>102</v>
      </c>
      <c r="C1650" s="34"/>
      <c r="D1650" s="26"/>
      <c r="E1650" s="21"/>
      <c r="F1650" s="34" t="s">
        <v>90</v>
      </c>
      <c r="G1650" s="9" t="s">
        <v>13</v>
      </c>
      <c r="H1650" s="11">
        <v>1993</v>
      </c>
      <c r="I1650" s="11" t="s">
        <v>5</v>
      </c>
      <c r="J1650" s="12" t="s">
        <v>100</v>
      </c>
      <c r="K1650" s="16" t="s">
        <v>6</v>
      </c>
      <c r="L1650" s="16" t="s">
        <v>7</v>
      </c>
      <c r="M1650" s="10">
        <v>0</v>
      </c>
      <c r="N1650" s="19">
        <v>150</v>
      </c>
      <c r="O1650" s="23"/>
      <c r="P1650" s="17">
        <f t="shared" si="56"/>
        <v>180</v>
      </c>
      <c r="Q1650" s="18">
        <f t="shared" si="57"/>
        <v>0</v>
      </c>
    </row>
    <row r="1651" spans="2:17" s="1" customFormat="1" ht="15.75" customHeight="1">
      <c r="B1651" s="14" t="s">
        <v>102</v>
      </c>
      <c r="C1651" s="34"/>
      <c r="D1651" s="26" t="s">
        <v>251</v>
      </c>
      <c r="E1651" s="21"/>
      <c r="F1651" s="34" t="s">
        <v>90</v>
      </c>
      <c r="G1651" s="9" t="s">
        <v>13</v>
      </c>
      <c r="H1651" s="11">
        <v>1995</v>
      </c>
      <c r="I1651" s="11" t="s">
        <v>5</v>
      </c>
      <c r="J1651" s="12" t="s">
        <v>100</v>
      </c>
      <c r="K1651" s="16" t="s">
        <v>6</v>
      </c>
      <c r="L1651" s="16" t="s">
        <v>7</v>
      </c>
      <c r="M1651" s="10">
        <v>3</v>
      </c>
      <c r="N1651" s="19">
        <v>195</v>
      </c>
      <c r="O1651" s="23"/>
      <c r="P1651" s="17">
        <f t="shared" si="56"/>
        <v>234</v>
      </c>
      <c r="Q1651" s="18">
        <f t="shared" si="57"/>
        <v>0</v>
      </c>
    </row>
    <row r="1652" spans="2:17" s="1" customFormat="1" ht="15.75" customHeight="1">
      <c r="B1652" s="14" t="s">
        <v>102</v>
      </c>
      <c r="C1652" s="34"/>
      <c r="D1652" s="26"/>
      <c r="E1652" s="21"/>
      <c r="F1652" s="34" t="s">
        <v>90</v>
      </c>
      <c r="G1652" s="9" t="s">
        <v>13</v>
      </c>
      <c r="H1652" s="11">
        <v>1996</v>
      </c>
      <c r="I1652" s="11" t="s">
        <v>5</v>
      </c>
      <c r="J1652" s="12" t="s">
        <v>100</v>
      </c>
      <c r="K1652" s="16" t="s">
        <v>6</v>
      </c>
      <c r="L1652" s="16" t="s">
        <v>7</v>
      </c>
      <c r="M1652" s="10">
        <v>0</v>
      </c>
      <c r="N1652" s="19">
        <v>170</v>
      </c>
      <c r="O1652" s="23"/>
      <c r="P1652" s="17">
        <f t="shared" si="56"/>
        <v>204</v>
      </c>
      <c r="Q1652" s="18">
        <f t="shared" si="57"/>
        <v>0</v>
      </c>
    </row>
    <row r="1653" spans="2:17" s="1" customFormat="1" ht="15.75" customHeight="1">
      <c r="B1653" s="14" t="s">
        <v>102</v>
      </c>
      <c r="C1653" s="34"/>
      <c r="D1653" s="26"/>
      <c r="E1653" s="21"/>
      <c r="F1653" s="34" t="s">
        <v>90</v>
      </c>
      <c r="G1653" s="9" t="s">
        <v>13</v>
      </c>
      <c r="H1653" s="11">
        <v>1996</v>
      </c>
      <c r="I1653" s="11" t="s">
        <v>5</v>
      </c>
      <c r="J1653" s="12" t="s">
        <v>100</v>
      </c>
      <c r="K1653" s="16" t="s">
        <v>25</v>
      </c>
      <c r="L1653" s="16" t="s">
        <v>7</v>
      </c>
      <c r="M1653" s="10">
        <v>0</v>
      </c>
      <c r="N1653" s="19">
        <v>160</v>
      </c>
      <c r="O1653" s="23"/>
      <c r="P1653" s="17">
        <f t="shared" si="56"/>
        <v>192</v>
      </c>
      <c r="Q1653" s="18">
        <f t="shared" si="57"/>
        <v>0</v>
      </c>
    </row>
    <row r="1654" spans="2:17" s="1" customFormat="1" ht="15.75" customHeight="1">
      <c r="B1654" s="14" t="s">
        <v>102</v>
      </c>
      <c r="C1654" s="34"/>
      <c r="D1654" s="26"/>
      <c r="E1654" s="21"/>
      <c r="F1654" s="34" t="s">
        <v>90</v>
      </c>
      <c r="G1654" s="9" t="s">
        <v>13</v>
      </c>
      <c r="H1654" s="11">
        <v>2001</v>
      </c>
      <c r="I1654" s="11" t="s">
        <v>5</v>
      </c>
      <c r="J1654" s="12" t="s">
        <v>100</v>
      </c>
      <c r="K1654" s="16" t="s">
        <v>6</v>
      </c>
      <c r="L1654" s="16" t="s">
        <v>7</v>
      </c>
      <c r="M1654" s="10">
        <v>0</v>
      </c>
      <c r="N1654" s="19">
        <v>240</v>
      </c>
      <c r="O1654" s="23"/>
      <c r="P1654" s="17">
        <f t="shared" si="56"/>
        <v>288</v>
      </c>
      <c r="Q1654" s="18">
        <f t="shared" si="57"/>
        <v>0</v>
      </c>
    </row>
    <row r="1655" spans="2:17" s="1" customFormat="1" ht="15.75" customHeight="1">
      <c r="B1655" s="14" t="s">
        <v>102</v>
      </c>
      <c r="C1655" s="34"/>
      <c r="D1655" s="25"/>
      <c r="E1655" s="20"/>
      <c r="F1655" s="34" t="s">
        <v>90</v>
      </c>
      <c r="G1655" s="9" t="s">
        <v>13</v>
      </c>
      <c r="H1655" s="11">
        <v>2015</v>
      </c>
      <c r="I1655" s="11" t="s">
        <v>5</v>
      </c>
      <c r="J1655" s="12" t="s">
        <v>100</v>
      </c>
      <c r="K1655" s="16" t="s">
        <v>6</v>
      </c>
      <c r="L1655" s="16" t="s">
        <v>7</v>
      </c>
      <c r="M1655" s="10">
        <v>0</v>
      </c>
      <c r="N1655" s="19">
        <v>235</v>
      </c>
      <c r="O1655" s="23"/>
      <c r="P1655" s="17">
        <f t="shared" si="56"/>
        <v>282</v>
      </c>
      <c r="Q1655" s="18">
        <f t="shared" si="57"/>
        <v>0</v>
      </c>
    </row>
    <row r="1656" spans="2:17" s="1" customFormat="1" ht="15.75" customHeight="1">
      <c r="B1656" s="14" t="s">
        <v>227</v>
      </c>
      <c r="C1656" s="34"/>
      <c r="D1656" s="26"/>
      <c r="E1656" s="21"/>
      <c r="F1656" s="34" t="s">
        <v>90</v>
      </c>
      <c r="G1656" s="9" t="s">
        <v>13</v>
      </c>
      <c r="H1656" s="11">
        <v>1982</v>
      </c>
      <c r="I1656" s="11" t="s">
        <v>5</v>
      </c>
      <c r="J1656" s="12" t="s">
        <v>100</v>
      </c>
      <c r="K1656" s="16" t="s">
        <v>105</v>
      </c>
      <c r="L1656" s="16" t="s">
        <v>7</v>
      </c>
      <c r="M1656" s="10">
        <v>0</v>
      </c>
      <c r="N1656" s="19">
        <v>100</v>
      </c>
      <c r="O1656" s="23"/>
      <c r="P1656" s="17">
        <f t="shared" si="56"/>
        <v>120</v>
      </c>
      <c r="Q1656" s="18">
        <f t="shared" si="57"/>
        <v>0</v>
      </c>
    </row>
    <row r="1657" spans="2:17" s="1" customFormat="1" ht="15.75" customHeight="1">
      <c r="B1657" s="14" t="s">
        <v>227</v>
      </c>
      <c r="C1657" s="34"/>
      <c r="D1657" s="26"/>
      <c r="E1657" s="21"/>
      <c r="F1657" s="34" t="s">
        <v>90</v>
      </c>
      <c r="G1657" s="9" t="s">
        <v>13</v>
      </c>
      <c r="H1657" s="11">
        <v>1993</v>
      </c>
      <c r="I1657" s="11" t="s">
        <v>5</v>
      </c>
      <c r="J1657" s="12" t="s">
        <v>100</v>
      </c>
      <c r="K1657" s="16" t="s">
        <v>6</v>
      </c>
      <c r="L1657" s="16" t="s">
        <v>7</v>
      </c>
      <c r="M1657" s="10">
        <v>1</v>
      </c>
      <c r="N1657" s="19">
        <v>70</v>
      </c>
      <c r="O1657" s="23"/>
      <c r="P1657" s="17">
        <f t="shared" si="56"/>
        <v>84</v>
      </c>
      <c r="Q1657" s="18">
        <f t="shared" si="57"/>
        <v>0</v>
      </c>
    </row>
    <row r="1658" spans="2:17" s="1" customFormat="1" ht="15.75" customHeight="1">
      <c r="B1658" s="14" t="s">
        <v>228</v>
      </c>
      <c r="C1658" s="34"/>
      <c r="D1658" s="26"/>
      <c r="E1658" s="21"/>
      <c r="F1658" s="34" t="s">
        <v>90</v>
      </c>
      <c r="G1658" s="9" t="s">
        <v>13</v>
      </c>
      <c r="H1658" s="11">
        <v>1981</v>
      </c>
      <c r="I1658" s="11" t="s">
        <v>5</v>
      </c>
      <c r="J1658" s="12" t="s">
        <v>100</v>
      </c>
      <c r="K1658" s="16" t="s">
        <v>105</v>
      </c>
      <c r="L1658" s="16" t="s">
        <v>24</v>
      </c>
      <c r="M1658" s="10">
        <v>0</v>
      </c>
      <c r="N1658" s="19">
        <v>45</v>
      </c>
      <c r="O1658" s="23"/>
      <c r="P1658" s="17">
        <f t="shared" si="56"/>
        <v>54</v>
      </c>
      <c r="Q1658" s="18">
        <f t="shared" si="57"/>
        <v>0</v>
      </c>
    </row>
    <row r="1659" spans="2:17" s="1" customFormat="1" ht="15.75" customHeight="1">
      <c r="B1659" s="14" t="s">
        <v>228</v>
      </c>
      <c r="C1659" s="34"/>
      <c r="D1659" s="26"/>
      <c r="E1659" s="21"/>
      <c r="F1659" s="34" t="s">
        <v>90</v>
      </c>
      <c r="G1659" s="9" t="s">
        <v>13</v>
      </c>
      <c r="H1659" s="11">
        <v>1993</v>
      </c>
      <c r="I1659" s="11" t="s">
        <v>5</v>
      </c>
      <c r="J1659" s="12" t="s">
        <v>100</v>
      </c>
      <c r="K1659" s="16" t="s">
        <v>25</v>
      </c>
      <c r="L1659" s="16" t="s">
        <v>7</v>
      </c>
      <c r="M1659" s="10">
        <v>1</v>
      </c>
      <c r="N1659" s="19">
        <v>60</v>
      </c>
      <c r="O1659" s="23"/>
      <c r="P1659" s="17">
        <f t="shared" si="56"/>
        <v>72</v>
      </c>
      <c r="Q1659" s="18">
        <f t="shared" si="57"/>
        <v>0</v>
      </c>
    </row>
    <row r="1660" spans="2:17" s="1" customFormat="1" ht="15.75" customHeight="1">
      <c r="B1660" s="14" t="s">
        <v>96</v>
      </c>
      <c r="C1660" s="34"/>
      <c r="D1660" s="26"/>
      <c r="E1660" s="21"/>
      <c r="F1660" s="34" t="s">
        <v>90</v>
      </c>
      <c r="G1660" s="9" t="s">
        <v>13</v>
      </c>
      <c r="H1660" s="11">
        <v>1961</v>
      </c>
      <c r="I1660" s="13" t="s">
        <v>12</v>
      </c>
      <c r="J1660" s="12" t="s">
        <v>15</v>
      </c>
      <c r="K1660" s="16" t="s">
        <v>6</v>
      </c>
      <c r="L1660" s="16" t="s">
        <v>9</v>
      </c>
      <c r="M1660" s="10">
        <v>0</v>
      </c>
      <c r="N1660" s="19">
        <v>220</v>
      </c>
      <c r="O1660" s="23">
        <v>220</v>
      </c>
      <c r="P1660" s="17">
        <f t="shared" si="56"/>
        <v>264</v>
      </c>
      <c r="Q1660" s="18">
        <f t="shared" si="57"/>
        <v>264</v>
      </c>
    </row>
    <row r="1661" spans="2:17" s="1" customFormat="1" ht="15.75" customHeight="1">
      <c r="B1661" s="14" t="s">
        <v>96</v>
      </c>
      <c r="C1661" s="34"/>
      <c r="D1661" s="26"/>
      <c r="E1661" s="21"/>
      <c r="F1661" s="34" t="s">
        <v>90</v>
      </c>
      <c r="G1661" s="9" t="s">
        <v>13</v>
      </c>
      <c r="H1661" s="11">
        <v>1982</v>
      </c>
      <c r="I1661" s="11" t="s">
        <v>5</v>
      </c>
      <c r="J1661" s="12" t="s">
        <v>100</v>
      </c>
      <c r="K1661" s="16" t="s">
        <v>165</v>
      </c>
      <c r="L1661" s="16" t="s">
        <v>24</v>
      </c>
      <c r="M1661" s="10">
        <v>0</v>
      </c>
      <c r="N1661" s="19">
        <v>45</v>
      </c>
      <c r="O1661" s="23"/>
      <c r="P1661" s="17">
        <f t="shared" si="56"/>
        <v>54</v>
      </c>
      <c r="Q1661" s="18">
        <f t="shared" si="57"/>
        <v>0</v>
      </c>
    </row>
    <row r="1662" spans="2:17" s="1" customFormat="1" ht="15.75" customHeight="1">
      <c r="B1662" s="14" t="s">
        <v>232</v>
      </c>
      <c r="C1662" s="34"/>
      <c r="D1662" s="26"/>
      <c r="E1662" s="21"/>
      <c r="F1662" s="34" t="s">
        <v>90</v>
      </c>
      <c r="G1662" s="9" t="s">
        <v>13</v>
      </c>
      <c r="H1662" s="11">
        <v>1989</v>
      </c>
      <c r="I1662" s="11" t="s">
        <v>5</v>
      </c>
      <c r="J1662" s="12" t="s">
        <v>100</v>
      </c>
      <c r="K1662" s="16" t="s">
        <v>6</v>
      </c>
      <c r="L1662" s="16" t="s">
        <v>7</v>
      </c>
      <c r="M1662" s="10">
        <v>1</v>
      </c>
      <c r="N1662" s="19">
        <v>70</v>
      </c>
      <c r="O1662" s="23"/>
      <c r="P1662" s="17">
        <f t="shared" si="56"/>
        <v>84</v>
      </c>
      <c r="Q1662" s="18">
        <f t="shared" si="57"/>
        <v>0</v>
      </c>
    </row>
    <row r="1663" spans="2:17" s="1" customFormat="1" ht="15.75" customHeight="1">
      <c r="B1663" s="14" t="s">
        <v>232</v>
      </c>
      <c r="C1663" s="34"/>
      <c r="D1663" s="26"/>
      <c r="E1663" s="21"/>
      <c r="F1663" s="34" t="s">
        <v>90</v>
      </c>
      <c r="G1663" s="9" t="s">
        <v>13</v>
      </c>
      <c r="H1663" s="11">
        <v>1990</v>
      </c>
      <c r="I1663" s="11" t="s">
        <v>5</v>
      </c>
      <c r="J1663" s="12" t="s">
        <v>100</v>
      </c>
      <c r="K1663" s="16" t="s">
        <v>6</v>
      </c>
      <c r="L1663" s="16" t="s">
        <v>7</v>
      </c>
      <c r="M1663" s="10">
        <v>2</v>
      </c>
      <c r="N1663" s="19">
        <v>70</v>
      </c>
      <c r="O1663" s="23"/>
      <c r="P1663" s="17">
        <f t="shared" si="56"/>
        <v>84</v>
      </c>
      <c r="Q1663" s="18">
        <f t="shared" si="57"/>
        <v>0</v>
      </c>
    </row>
    <row r="1664" spans="2:17" s="1" customFormat="1" ht="15.75" customHeight="1">
      <c r="B1664" s="14" t="s">
        <v>232</v>
      </c>
      <c r="C1664" s="34"/>
      <c r="D1664" s="26"/>
      <c r="E1664" s="21"/>
      <c r="F1664" s="34" t="s">
        <v>90</v>
      </c>
      <c r="G1664" s="9" t="s">
        <v>13</v>
      </c>
      <c r="H1664" s="11">
        <v>1994</v>
      </c>
      <c r="I1664" s="11" t="s">
        <v>5</v>
      </c>
      <c r="J1664" s="12" t="s">
        <v>33</v>
      </c>
      <c r="K1664" s="16" t="s">
        <v>6</v>
      </c>
      <c r="L1664" s="16" t="s">
        <v>7</v>
      </c>
      <c r="M1664" s="10">
        <v>24</v>
      </c>
      <c r="N1664" s="19">
        <v>45</v>
      </c>
      <c r="O1664" s="23">
        <f>45*12</f>
        <v>540</v>
      </c>
      <c r="P1664" s="17">
        <f t="shared" si="56"/>
        <v>54</v>
      </c>
      <c r="Q1664" s="18">
        <f t="shared" si="57"/>
        <v>648</v>
      </c>
    </row>
    <row r="1665" spans="2:17" s="1" customFormat="1" ht="15.75" customHeight="1">
      <c r="B1665" s="14" t="s">
        <v>232</v>
      </c>
      <c r="C1665" s="34"/>
      <c r="D1665" s="26"/>
      <c r="E1665" s="21"/>
      <c r="F1665" s="34" t="s">
        <v>90</v>
      </c>
      <c r="G1665" s="9" t="s">
        <v>13</v>
      </c>
      <c r="H1665" s="11">
        <v>1994</v>
      </c>
      <c r="I1665" s="11" t="s">
        <v>5</v>
      </c>
      <c r="J1665" s="12" t="s">
        <v>100</v>
      </c>
      <c r="K1665" s="16" t="s">
        <v>6</v>
      </c>
      <c r="L1665" s="16" t="s">
        <v>7</v>
      </c>
      <c r="M1665" s="10">
        <v>1</v>
      </c>
      <c r="N1665" s="19">
        <v>35</v>
      </c>
      <c r="O1665" s="23"/>
      <c r="P1665" s="17">
        <f t="shared" si="56"/>
        <v>42</v>
      </c>
      <c r="Q1665" s="18">
        <f t="shared" si="57"/>
        <v>0</v>
      </c>
    </row>
    <row r="1666" spans="2:17" s="1" customFormat="1" ht="15.75" customHeight="1">
      <c r="B1666" s="14" t="s">
        <v>232</v>
      </c>
      <c r="C1666" s="34"/>
      <c r="D1666" s="26"/>
      <c r="E1666" s="21"/>
      <c r="F1666" s="34" t="s">
        <v>90</v>
      </c>
      <c r="G1666" s="9" t="s">
        <v>13</v>
      </c>
      <c r="H1666" s="11">
        <v>1995</v>
      </c>
      <c r="I1666" s="11" t="s">
        <v>5</v>
      </c>
      <c r="J1666" s="12" t="s">
        <v>33</v>
      </c>
      <c r="K1666" s="16" t="s">
        <v>6</v>
      </c>
      <c r="L1666" s="16" t="s">
        <v>7</v>
      </c>
      <c r="M1666" s="10">
        <v>0</v>
      </c>
      <c r="N1666" s="19">
        <v>50</v>
      </c>
      <c r="O1666" s="23">
        <f>50*12</f>
        <v>600</v>
      </c>
      <c r="P1666" s="17">
        <f t="shared" si="56"/>
        <v>60</v>
      </c>
      <c r="Q1666" s="18">
        <f t="shared" si="57"/>
        <v>720</v>
      </c>
    </row>
    <row r="1667" spans="2:17" s="1" customFormat="1" ht="15.75" customHeight="1">
      <c r="B1667" s="14" t="s">
        <v>232</v>
      </c>
      <c r="C1667" s="34"/>
      <c r="D1667" s="26"/>
      <c r="E1667" s="21"/>
      <c r="F1667" s="34" t="s">
        <v>90</v>
      </c>
      <c r="G1667" s="9" t="s">
        <v>13</v>
      </c>
      <c r="H1667" s="11">
        <v>2003</v>
      </c>
      <c r="I1667" s="11" t="s">
        <v>5</v>
      </c>
      <c r="J1667" s="12" t="s">
        <v>100</v>
      </c>
      <c r="K1667" s="16" t="s">
        <v>6</v>
      </c>
      <c r="L1667" s="16" t="s">
        <v>7</v>
      </c>
      <c r="M1667" s="10">
        <v>0</v>
      </c>
      <c r="N1667" s="19">
        <v>45</v>
      </c>
      <c r="O1667" s="23"/>
      <c r="P1667" s="17">
        <f t="shared" si="56"/>
        <v>54</v>
      </c>
      <c r="Q1667" s="18">
        <f t="shared" si="57"/>
        <v>0</v>
      </c>
    </row>
    <row r="1668" spans="2:17" s="1" customFormat="1" ht="15.75" customHeight="1">
      <c r="B1668" s="14" t="s">
        <v>134</v>
      </c>
      <c r="C1668" s="34"/>
      <c r="D1668" s="26"/>
      <c r="E1668" s="21"/>
      <c r="F1668" s="34" t="s">
        <v>90</v>
      </c>
      <c r="G1668" s="9" t="s">
        <v>13</v>
      </c>
      <c r="H1668" s="11">
        <v>2005</v>
      </c>
      <c r="I1668" s="11" t="s">
        <v>5</v>
      </c>
      <c r="J1668" s="12" t="s">
        <v>100</v>
      </c>
      <c r="K1668" s="16" t="s">
        <v>6</v>
      </c>
      <c r="L1668" s="16" t="s">
        <v>7</v>
      </c>
      <c r="M1668" s="10">
        <v>0</v>
      </c>
      <c r="N1668" s="19">
        <v>245</v>
      </c>
      <c r="O1668" s="23"/>
      <c r="P1668" s="17">
        <f t="shared" si="56"/>
        <v>294</v>
      </c>
      <c r="Q1668" s="18">
        <f t="shared" si="57"/>
        <v>0</v>
      </c>
    </row>
    <row r="1669" spans="2:17" s="1" customFormat="1" ht="15.75" customHeight="1">
      <c r="B1669" s="14" t="s">
        <v>126</v>
      </c>
      <c r="C1669" s="34"/>
      <c r="D1669" s="26"/>
      <c r="E1669" s="21"/>
      <c r="F1669" s="34" t="s">
        <v>90</v>
      </c>
      <c r="G1669" s="9" t="s">
        <v>13</v>
      </c>
      <c r="H1669" s="11">
        <v>1985</v>
      </c>
      <c r="I1669" s="11" t="s">
        <v>5</v>
      </c>
      <c r="J1669" s="12" t="s">
        <v>100</v>
      </c>
      <c r="K1669" s="16" t="s">
        <v>25</v>
      </c>
      <c r="L1669" s="16" t="s">
        <v>9</v>
      </c>
      <c r="M1669" s="10">
        <v>0</v>
      </c>
      <c r="N1669" s="19">
        <v>65</v>
      </c>
      <c r="O1669" s="23"/>
      <c r="P1669" s="17">
        <f t="shared" si="56"/>
        <v>78</v>
      </c>
      <c r="Q1669" s="18">
        <f t="shared" si="57"/>
        <v>0</v>
      </c>
    </row>
    <row r="1670" spans="2:17" s="1" customFormat="1" ht="15.75" customHeight="1">
      <c r="B1670" s="14" t="s">
        <v>126</v>
      </c>
      <c r="C1670" s="34"/>
      <c r="D1670" s="26"/>
      <c r="E1670" s="21"/>
      <c r="F1670" s="34" t="s">
        <v>90</v>
      </c>
      <c r="G1670" s="9" t="s">
        <v>13</v>
      </c>
      <c r="H1670" s="11">
        <v>1985</v>
      </c>
      <c r="I1670" s="11" t="s">
        <v>5</v>
      </c>
      <c r="J1670" s="12" t="s">
        <v>100</v>
      </c>
      <c r="K1670" s="16" t="s">
        <v>25</v>
      </c>
      <c r="L1670" s="16" t="s">
        <v>24</v>
      </c>
      <c r="M1670" s="10">
        <v>0</v>
      </c>
      <c r="N1670" s="19">
        <v>60</v>
      </c>
      <c r="O1670" s="23"/>
      <c r="P1670" s="17">
        <f t="shared" ref="P1670:P1733" si="58">N1670*1.2</f>
        <v>72</v>
      </c>
      <c r="Q1670" s="18">
        <f t="shared" ref="Q1670:Q1733" si="59">O1670*1.2</f>
        <v>0</v>
      </c>
    </row>
    <row r="1671" spans="2:17" s="1" customFormat="1" ht="15.75" customHeight="1">
      <c r="B1671" s="14" t="s">
        <v>126</v>
      </c>
      <c r="C1671" s="34"/>
      <c r="D1671" s="26"/>
      <c r="E1671" s="21"/>
      <c r="F1671" s="34" t="s">
        <v>90</v>
      </c>
      <c r="G1671" s="9" t="s">
        <v>13</v>
      </c>
      <c r="H1671" s="11">
        <v>1987</v>
      </c>
      <c r="I1671" s="11" t="s">
        <v>5</v>
      </c>
      <c r="J1671" s="12" t="s">
        <v>100</v>
      </c>
      <c r="K1671" s="16" t="s">
        <v>25</v>
      </c>
      <c r="L1671" s="16" t="s">
        <v>9</v>
      </c>
      <c r="M1671" s="10">
        <v>0</v>
      </c>
      <c r="N1671" s="19">
        <v>40</v>
      </c>
      <c r="O1671" s="23"/>
      <c r="P1671" s="17">
        <f t="shared" si="58"/>
        <v>48</v>
      </c>
      <c r="Q1671" s="18">
        <f t="shared" si="59"/>
        <v>0</v>
      </c>
    </row>
    <row r="1672" spans="2:17" s="1" customFormat="1" ht="15.75" customHeight="1">
      <c r="B1672" s="14" t="s">
        <v>238</v>
      </c>
      <c r="C1672" s="34"/>
      <c r="D1672" s="25"/>
      <c r="E1672" s="20"/>
      <c r="F1672" s="34" t="s">
        <v>90</v>
      </c>
      <c r="G1672" s="9" t="s">
        <v>13</v>
      </c>
      <c r="H1672" s="11">
        <v>1983</v>
      </c>
      <c r="I1672" s="11" t="s">
        <v>5</v>
      </c>
      <c r="J1672" s="12" t="s">
        <v>23</v>
      </c>
      <c r="K1672" s="16" t="s">
        <v>6</v>
      </c>
      <c r="L1672" s="16" t="s">
        <v>7</v>
      </c>
      <c r="M1672" s="10">
        <v>6</v>
      </c>
      <c r="N1672" s="19">
        <v>50</v>
      </c>
      <c r="O1672" s="23">
        <v>300</v>
      </c>
      <c r="P1672" s="17">
        <f t="shared" si="58"/>
        <v>60</v>
      </c>
      <c r="Q1672" s="18">
        <f t="shared" si="59"/>
        <v>360</v>
      </c>
    </row>
    <row r="1673" spans="2:17" s="1" customFormat="1" ht="15.75" customHeight="1">
      <c r="B1673" s="14" t="s">
        <v>238</v>
      </c>
      <c r="C1673" s="34"/>
      <c r="D1673" s="26"/>
      <c r="E1673" s="21"/>
      <c r="F1673" s="34" t="s">
        <v>90</v>
      </c>
      <c r="G1673" s="9" t="s">
        <v>13</v>
      </c>
      <c r="H1673" s="11">
        <v>1989</v>
      </c>
      <c r="I1673" s="11" t="s">
        <v>5</v>
      </c>
      <c r="J1673" s="12" t="s">
        <v>100</v>
      </c>
      <c r="K1673" s="16" t="s">
        <v>6</v>
      </c>
      <c r="L1673" s="16" t="s">
        <v>7</v>
      </c>
      <c r="M1673" s="10">
        <v>1</v>
      </c>
      <c r="N1673" s="19">
        <v>85</v>
      </c>
      <c r="O1673" s="23"/>
      <c r="P1673" s="17">
        <f t="shared" si="58"/>
        <v>102</v>
      </c>
      <c r="Q1673" s="18">
        <f t="shared" si="59"/>
        <v>0</v>
      </c>
    </row>
    <row r="1674" spans="2:17" s="1" customFormat="1" ht="15.75" customHeight="1">
      <c r="B1674" s="14" t="s">
        <v>238</v>
      </c>
      <c r="C1674" s="34"/>
      <c r="D1674" s="26"/>
      <c r="E1674" s="21"/>
      <c r="F1674" s="34" t="s">
        <v>90</v>
      </c>
      <c r="G1674" s="9" t="s">
        <v>13</v>
      </c>
      <c r="H1674" s="11">
        <v>1995</v>
      </c>
      <c r="I1674" s="11" t="s">
        <v>5</v>
      </c>
      <c r="J1674" s="12" t="s">
        <v>100</v>
      </c>
      <c r="K1674" s="16" t="s">
        <v>6</v>
      </c>
      <c r="L1674" s="16" t="s">
        <v>7</v>
      </c>
      <c r="M1674" s="10">
        <v>0</v>
      </c>
      <c r="N1674" s="19">
        <v>45</v>
      </c>
      <c r="O1674" s="23"/>
      <c r="P1674" s="17">
        <f t="shared" si="58"/>
        <v>54</v>
      </c>
      <c r="Q1674" s="18">
        <f t="shared" si="59"/>
        <v>0</v>
      </c>
    </row>
    <row r="1675" spans="2:17" s="1" customFormat="1" ht="15.75" customHeight="1">
      <c r="B1675" s="14" t="s">
        <v>234</v>
      </c>
      <c r="C1675" s="34"/>
      <c r="D1675" s="26"/>
      <c r="E1675" s="21"/>
      <c r="F1675" s="34" t="s">
        <v>90</v>
      </c>
      <c r="G1675" s="9" t="s">
        <v>13</v>
      </c>
      <c r="H1675" s="11">
        <v>1989</v>
      </c>
      <c r="I1675" s="11" t="s">
        <v>5</v>
      </c>
      <c r="J1675" s="12" t="s">
        <v>100</v>
      </c>
      <c r="K1675" s="16" t="s">
        <v>25</v>
      </c>
      <c r="L1675" s="16" t="s">
        <v>7</v>
      </c>
      <c r="M1675" s="10">
        <v>0</v>
      </c>
      <c r="N1675" s="19">
        <v>55</v>
      </c>
      <c r="O1675" s="23"/>
      <c r="P1675" s="17">
        <f t="shared" si="58"/>
        <v>66</v>
      </c>
      <c r="Q1675" s="18">
        <f t="shared" si="59"/>
        <v>0</v>
      </c>
    </row>
    <row r="1676" spans="2:17" s="1" customFormat="1" ht="15.75" customHeight="1">
      <c r="B1676" s="14" t="s">
        <v>127</v>
      </c>
      <c r="C1676" s="34"/>
      <c r="D1676" s="26"/>
      <c r="E1676" s="21"/>
      <c r="F1676" s="34" t="s">
        <v>90</v>
      </c>
      <c r="G1676" s="9" t="s">
        <v>27</v>
      </c>
      <c r="H1676" s="11">
        <v>1939</v>
      </c>
      <c r="I1676" s="11" t="s">
        <v>5</v>
      </c>
      <c r="J1676" s="12" t="s">
        <v>100</v>
      </c>
      <c r="K1676" s="16" t="s">
        <v>73</v>
      </c>
      <c r="L1676" s="16" t="s">
        <v>26</v>
      </c>
      <c r="M1676" s="10">
        <v>0</v>
      </c>
      <c r="N1676" s="19">
        <v>93</v>
      </c>
      <c r="O1676" s="23"/>
      <c r="P1676" s="17">
        <f t="shared" si="58"/>
        <v>111.6</v>
      </c>
      <c r="Q1676" s="18">
        <f t="shared" si="59"/>
        <v>0</v>
      </c>
    </row>
    <row r="1677" spans="2:17" s="1" customFormat="1" ht="15.75" customHeight="1">
      <c r="B1677" s="14" t="s">
        <v>463</v>
      </c>
      <c r="C1677" s="34"/>
      <c r="D1677" s="26" t="s">
        <v>251</v>
      </c>
      <c r="E1677" s="21"/>
      <c r="F1677" s="34" t="s">
        <v>90</v>
      </c>
      <c r="G1677" s="9" t="s">
        <v>27</v>
      </c>
      <c r="H1677" s="11">
        <v>1988</v>
      </c>
      <c r="I1677" s="11" t="s">
        <v>5</v>
      </c>
      <c r="J1677" s="12" t="s">
        <v>100</v>
      </c>
      <c r="K1677" s="16" t="s">
        <v>6</v>
      </c>
      <c r="L1677" s="16" t="s">
        <v>24</v>
      </c>
      <c r="M1677" s="10">
        <v>1</v>
      </c>
      <c r="N1677" s="19">
        <v>98</v>
      </c>
      <c r="O1677" s="23"/>
      <c r="P1677" s="17">
        <f t="shared" si="58"/>
        <v>117.6</v>
      </c>
      <c r="Q1677" s="18">
        <f t="shared" si="59"/>
        <v>0</v>
      </c>
    </row>
    <row r="1678" spans="2:17" s="1" customFormat="1" ht="15.75" customHeight="1">
      <c r="B1678" s="14" t="s">
        <v>463</v>
      </c>
      <c r="C1678" s="34"/>
      <c r="D1678" s="26"/>
      <c r="E1678" s="21"/>
      <c r="F1678" s="34" t="s">
        <v>90</v>
      </c>
      <c r="G1678" s="9" t="s">
        <v>27</v>
      </c>
      <c r="H1678" s="11">
        <v>2000</v>
      </c>
      <c r="I1678" s="11" t="s">
        <v>5</v>
      </c>
      <c r="J1678" s="12" t="s">
        <v>100</v>
      </c>
      <c r="K1678" s="16" t="s">
        <v>6</v>
      </c>
      <c r="L1678" s="16" t="s">
        <v>7</v>
      </c>
      <c r="M1678" s="10">
        <v>0</v>
      </c>
      <c r="N1678" s="19">
        <v>110</v>
      </c>
      <c r="O1678" s="23"/>
      <c r="P1678" s="17">
        <f t="shared" si="58"/>
        <v>132</v>
      </c>
      <c r="Q1678" s="18">
        <f t="shared" si="59"/>
        <v>0</v>
      </c>
    </row>
    <row r="1679" spans="2:17" s="1" customFormat="1" ht="15.75" customHeight="1">
      <c r="B1679" s="14" t="s">
        <v>463</v>
      </c>
      <c r="C1679" s="34"/>
      <c r="D1679" s="26"/>
      <c r="E1679" s="21"/>
      <c r="F1679" s="34" t="s">
        <v>90</v>
      </c>
      <c r="G1679" s="9" t="s">
        <v>27</v>
      </c>
      <c r="H1679" s="11">
        <v>2001</v>
      </c>
      <c r="I1679" s="11" t="s">
        <v>5</v>
      </c>
      <c r="J1679" s="12" t="s">
        <v>33</v>
      </c>
      <c r="K1679" s="16" t="s">
        <v>6</v>
      </c>
      <c r="L1679" s="16" t="s">
        <v>7</v>
      </c>
      <c r="M1679" s="10">
        <v>12</v>
      </c>
      <c r="N1679" s="19">
        <v>85</v>
      </c>
      <c r="O1679" s="23">
        <v>1020</v>
      </c>
      <c r="P1679" s="17">
        <f t="shared" si="58"/>
        <v>102</v>
      </c>
      <c r="Q1679" s="18">
        <f t="shared" si="59"/>
        <v>1224</v>
      </c>
    </row>
    <row r="1680" spans="2:17" s="1" customFormat="1" ht="15.75" customHeight="1">
      <c r="B1680" s="14" t="s">
        <v>173</v>
      </c>
      <c r="C1680" s="34"/>
      <c r="D1680" s="26"/>
      <c r="E1680" s="21"/>
      <c r="F1680" s="34" t="s">
        <v>90</v>
      </c>
      <c r="G1680" s="9" t="s">
        <v>27</v>
      </c>
      <c r="H1680" s="11">
        <v>1976</v>
      </c>
      <c r="I1680" s="11" t="s">
        <v>5</v>
      </c>
      <c r="J1680" s="12" t="s">
        <v>100</v>
      </c>
      <c r="K1680" s="16" t="s">
        <v>165</v>
      </c>
      <c r="L1680" s="16" t="s">
        <v>26</v>
      </c>
      <c r="M1680" s="10">
        <v>0</v>
      </c>
      <c r="N1680" s="19">
        <v>25</v>
      </c>
      <c r="O1680" s="23"/>
      <c r="P1680" s="17">
        <f t="shared" si="58"/>
        <v>30</v>
      </c>
      <c r="Q1680" s="18">
        <f t="shared" si="59"/>
        <v>0</v>
      </c>
    </row>
    <row r="1681" spans="2:17" s="1" customFormat="1" ht="15.75" customHeight="1">
      <c r="B1681" s="14" t="s">
        <v>182</v>
      </c>
      <c r="C1681" s="34"/>
      <c r="D1681" s="25"/>
      <c r="E1681" s="20"/>
      <c r="F1681" s="34" t="s">
        <v>90</v>
      </c>
      <c r="G1681" s="9" t="s">
        <v>27</v>
      </c>
      <c r="H1681" s="11">
        <v>1982</v>
      </c>
      <c r="I1681" s="11" t="s">
        <v>5</v>
      </c>
      <c r="J1681" s="12" t="s">
        <v>33</v>
      </c>
      <c r="K1681" s="16" t="s">
        <v>6</v>
      </c>
      <c r="L1681" s="16" t="s">
        <v>7</v>
      </c>
      <c r="M1681" s="10">
        <v>24</v>
      </c>
      <c r="N1681" s="19">
        <v>420</v>
      </c>
      <c r="O1681" s="23">
        <v>5040</v>
      </c>
      <c r="P1681" s="17">
        <f t="shared" si="58"/>
        <v>504</v>
      </c>
      <c r="Q1681" s="18">
        <f t="shared" si="59"/>
        <v>6048</v>
      </c>
    </row>
    <row r="1682" spans="2:17" s="1" customFormat="1" ht="15.75" customHeight="1">
      <c r="B1682" s="14" t="s">
        <v>182</v>
      </c>
      <c r="C1682" s="34"/>
      <c r="D1682" s="25"/>
      <c r="E1682" s="20"/>
      <c r="F1682" s="34" t="s">
        <v>90</v>
      </c>
      <c r="G1682" s="9" t="s">
        <v>27</v>
      </c>
      <c r="H1682" s="11">
        <v>1982</v>
      </c>
      <c r="I1682" s="11" t="s">
        <v>5</v>
      </c>
      <c r="J1682" s="12" t="s">
        <v>23</v>
      </c>
      <c r="K1682" s="16" t="s">
        <v>6</v>
      </c>
      <c r="L1682" s="16" t="s">
        <v>7</v>
      </c>
      <c r="M1682" s="10">
        <v>0</v>
      </c>
      <c r="N1682" s="19">
        <v>420</v>
      </c>
      <c r="O1682" s="23">
        <v>2520</v>
      </c>
      <c r="P1682" s="17">
        <f t="shared" si="58"/>
        <v>504</v>
      </c>
      <c r="Q1682" s="18">
        <f t="shared" si="59"/>
        <v>3024</v>
      </c>
    </row>
    <row r="1683" spans="2:17" s="1" customFormat="1" ht="15.75" customHeight="1">
      <c r="B1683" s="14" t="s">
        <v>182</v>
      </c>
      <c r="C1683" s="34"/>
      <c r="D1683" s="25"/>
      <c r="E1683" s="20"/>
      <c r="F1683" s="34" t="s">
        <v>90</v>
      </c>
      <c r="G1683" s="9" t="s">
        <v>27</v>
      </c>
      <c r="H1683" s="11">
        <v>1982</v>
      </c>
      <c r="I1683" s="11" t="s">
        <v>5</v>
      </c>
      <c r="J1683" s="12" t="s">
        <v>15</v>
      </c>
      <c r="K1683" s="16" t="s">
        <v>6</v>
      </c>
      <c r="L1683" s="16" t="s">
        <v>7</v>
      </c>
      <c r="M1683" s="10">
        <v>0</v>
      </c>
      <c r="N1683" s="19">
        <v>400</v>
      </c>
      <c r="O1683" s="23">
        <v>400</v>
      </c>
      <c r="P1683" s="17">
        <f t="shared" si="58"/>
        <v>480</v>
      </c>
      <c r="Q1683" s="18">
        <f t="shared" si="59"/>
        <v>480</v>
      </c>
    </row>
    <row r="1684" spans="2:17" s="1" customFormat="1" ht="15.75" customHeight="1">
      <c r="B1684" s="14" t="s">
        <v>182</v>
      </c>
      <c r="C1684" s="34"/>
      <c r="D1684" s="25"/>
      <c r="E1684" s="20"/>
      <c r="F1684" s="34" t="s">
        <v>90</v>
      </c>
      <c r="G1684" s="9" t="s">
        <v>27</v>
      </c>
      <c r="H1684" s="11">
        <v>1982</v>
      </c>
      <c r="I1684" s="11" t="s">
        <v>5</v>
      </c>
      <c r="J1684" s="12" t="s">
        <v>33</v>
      </c>
      <c r="K1684" s="16" t="s">
        <v>8</v>
      </c>
      <c r="L1684" s="16" t="s">
        <v>7</v>
      </c>
      <c r="M1684" s="10">
        <v>0</v>
      </c>
      <c r="N1684" s="19">
        <v>340</v>
      </c>
      <c r="O1684" s="23">
        <v>4080</v>
      </c>
      <c r="P1684" s="17">
        <f t="shared" si="58"/>
        <v>408</v>
      </c>
      <c r="Q1684" s="18">
        <f t="shared" si="59"/>
        <v>4896</v>
      </c>
    </row>
    <row r="1685" spans="2:17" s="1" customFormat="1" ht="15.75" customHeight="1">
      <c r="B1685" s="14" t="s">
        <v>182</v>
      </c>
      <c r="C1685" s="34"/>
      <c r="D1685" s="26" t="s">
        <v>251</v>
      </c>
      <c r="E1685" s="21"/>
      <c r="F1685" s="34" t="s">
        <v>90</v>
      </c>
      <c r="G1685" s="9" t="s">
        <v>27</v>
      </c>
      <c r="H1685" s="11">
        <v>1988</v>
      </c>
      <c r="I1685" s="11" t="s">
        <v>5</v>
      </c>
      <c r="J1685" s="12" t="s">
        <v>100</v>
      </c>
      <c r="K1685" s="16" t="s">
        <v>25</v>
      </c>
      <c r="L1685" s="16" t="s">
        <v>7</v>
      </c>
      <c r="M1685" s="10">
        <v>2</v>
      </c>
      <c r="N1685" s="19">
        <v>120</v>
      </c>
      <c r="O1685" s="23"/>
      <c r="P1685" s="17">
        <f t="shared" si="58"/>
        <v>144</v>
      </c>
      <c r="Q1685" s="18">
        <f t="shared" si="59"/>
        <v>0</v>
      </c>
    </row>
    <row r="1686" spans="2:17" s="1" customFormat="1" ht="15.75" customHeight="1">
      <c r="B1686" s="14" t="s">
        <v>182</v>
      </c>
      <c r="C1686" s="34"/>
      <c r="D1686" s="25"/>
      <c r="E1686" s="20"/>
      <c r="F1686" s="34" t="s">
        <v>90</v>
      </c>
      <c r="G1686" s="9" t="s">
        <v>27</v>
      </c>
      <c r="H1686" s="11">
        <v>1988</v>
      </c>
      <c r="I1686" s="11" t="s">
        <v>5</v>
      </c>
      <c r="J1686" s="12" t="s">
        <v>33</v>
      </c>
      <c r="K1686" s="16" t="s">
        <v>6</v>
      </c>
      <c r="L1686" s="16" t="s">
        <v>24</v>
      </c>
      <c r="M1686" s="10">
        <v>0</v>
      </c>
      <c r="N1686" s="19">
        <v>150</v>
      </c>
      <c r="O1686" s="23">
        <v>1800</v>
      </c>
      <c r="P1686" s="17">
        <f t="shared" si="58"/>
        <v>180</v>
      </c>
      <c r="Q1686" s="18">
        <f t="shared" si="59"/>
        <v>2160</v>
      </c>
    </row>
    <row r="1687" spans="2:17" s="1" customFormat="1" ht="15.75" customHeight="1">
      <c r="B1687" s="14" t="s">
        <v>182</v>
      </c>
      <c r="C1687" s="34"/>
      <c r="D1687" s="26"/>
      <c r="E1687" s="21"/>
      <c r="F1687" s="34" t="s">
        <v>90</v>
      </c>
      <c r="G1687" s="9" t="s">
        <v>27</v>
      </c>
      <c r="H1687" s="11">
        <v>1990</v>
      </c>
      <c r="I1687" s="11" t="s">
        <v>5</v>
      </c>
      <c r="J1687" s="12" t="s">
        <v>100</v>
      </c>
      <c r="K1687" s="16" t="s">
        <v>25</v>
      </c>
      <c r="L1687" s="16" t="s">
        <v>7</v>
      </c>
      <c r="M1687" s="10">
        <v>0</v>
      </c>
      <c r="N1687" s="19">
        <v>160</v>
      </c>
      <c r="O1687" s="23"/>
      <c r="P1687" s="17">
        <f t="shared" si="58"/>
        <v>192</v>
      </c>
      <c r="Q1687" s="18">
        <f t="shared" si="59"/>
        <v>0</v>
      </c>
    </row>
    <row r="1688" spans="2:17" s="1" customFormat="1" ht="15.75" customHeight="1">
      <c r="B1688" s="14" t="s">
        <v>182</v>
      </c>
      <c r="C1688" s="34"/>
      <c r="D1688" s="25"/>
      <c r="E1688" s="40"/>
      <c r="F1688" s="34" t="s">
        <v>90</v>
      </c>
      <c r="G1688" s="9" t="s">
        <v>27</v>
      </c>
      <c r="H1688" s="11">
        <v>1991</v>
      </c>
      <c r="I1688" s="11" t="s">
        <v>5</v>
      </c>
      <c r="J1688" s="12" t="s">
        <v>100</v>
      </c>
      <c r="K1688" s="16" t="s">
        <v>6</v>
      </c>
      <c r="L1688" s="16" t="s">
        <v>7</v>
      </c>
      <c r="M1688" s="10">
        <v>0</v>
      </c>
      <c r="N1688" s="19">
        <v>95</v>
      </c>
      <c r="O1688" s="23"/>
      <c r="P1688" s="17">
        <f t="shared" si="58"/>
        <v>114</v>
      </c>
      <c r="Q1688" s="18">
        <f t="shared" si="59"/>
        <v>0</v>
      </c>
    </row>
    <row r="1689" spans="2:17" s="1" customFormat="1" ht="15.75" customHeight="1">
      <c r="B1689" s="14" t="s">
        <v>182</v>
      </c>
      <c r="C1689" s="34"/>
      <c r="D1689" s="26"/>
      <c r="E1689" s="21"/>
      <c r="F1689" s="34" t="s">
        <v>90</v>
      </c>
      <c r="G1689" s="9" t="s">
        <v>27</v>
      </c>
      <c r="H1689" s="11">
        <v>1998</v>
      </c>
      <c r="I1689" s="11" t="s">
        <v>5</v>
      </c>
      <c r="J1689" s="12" t="s">
        <v>100</v>
      </c>
      <c r="K1689" s="16" t="s">
        <v>6</v>
      </c>
      <c r="L1689" s="16" t="s">
        <v>7</v>
      </c>
      <c r="M1689" s="10">
        <v>0</v>
      </c>
      <c r="N1689" s="19">
        <v>120</v>
      </c>
      <c r="O1689" s="23"/>
      <c r="P1689" s="17">
        <f t="shared" si="58"/>
        <v>144</v>
      </c>
      <c r="Q1689" s="18">
        <f t="shared" si="59"/>
        <v>0</v>
      </c>
    </row>
    <row r="1690" spans="2:17" s="1" customFormat="1" ht="15.75" customHeight="1">
      <c r="B1690" s="14" t="s">
        <v>182</v>
      </c>
      <c r="C1690" s="34"/>
      <c r="D1690" s="26"/>
      <c r="E1690" s="21"/>
      <c r="F1690" s="34" t="s">
        <v>90</v>
      </c>
      <c r="G1690" s="9" t="s">
        <v>27</v>
      </c>
      <c r="H1690" s="11">
        <v>2000</v>
      </c>
      <c r="I1690" s="13" t="s">
        <v>5</v>
      </c>
      <c r="J1690" s="12" t="s">
        <v>100</v>
      </c>
      <c r="K1690" s="16" t="s">
        <v>6</v>
      </c>
      <c r="L1690" s="16" t="s">
        <v>7</v>
      </c>
      <c r="M1690" s="10">
        <v>0</v>
      </c>
      <c r="N1690" s="19">
        <v>190</v>
      </c>
      <c r="O1690" s="23"/>
      <c r="P1690" s="17">
        <f t="shared" si="58"/>
        <v>228</v>
      </c>
      <c r="Q1690" s="18">
        <f t="shared" si="59"/>
        <v>0</v>
      </c>
    </row>
    <row r="1691" spans="2:17" s="1" customFormat="1" ht="15.75" customHeight="1">
      <c r="B1691" s="14" t="s">
        <v>182</v>
      </c>
      <c r="C1691" s="34"/>
      <c r="D1691" s="26"/>
      <c r="E1691" s="21"/>
      <c r="F1691" s="34" t="s">
        <v>90</v>
      </c>
      <c r="G1691" s="9" t="s">
        <v>27</v>
      </c>
      <c r="H1691" s="11">
        <v>2001</v>
      </c>
      <c r="I1691" s="11" t="s">
        <v>12</v>
      </c>
      <c r="J1691" s="12" t="s">
        <v>16</v>
      </c>
      <c r="K1691" s="16" t="s">
        <v>6</v>
      </c>
      <c r="L1691" s="16" t="s">
        <v>7</v>
      </c>
      <c r="M1691" s="10">
        <v>0</v>
      </c>
      <c r="N1691" s="19">
        <v>260</v>
      </c>
      <c r="O1691" s="23">
        <v>780</v>
      </c>
      <c r="P1691" s="17">
        <f t="shared" si="58"/>
        <v>312</v>
      </c>
      <c r="Q1691" s="18">
        <f t="shared" si="59"/>
        <v>936</v>
      </c>
    </row>
    <row r="1692" spans="2:17" s="1" customFormat="1" ht="15.75" customHeight="1">
      <c r="B1692" s="14" t="s">
        <v>182</v>
      </c>
      <c r="C1692" s="34"/>
      <c r="D1692" s="26"/>
      <c r="E1692" s="21"/>
      <c r="F1692" s="34" t="s">
        <v>90</v>
      </c>
      <c r="G1692" s="9" t="s">
        <v>27</v>
      </c>
      <c r="H1692" s="11">
        <v>2010</v>
      </c>
      <c r="I1692" s="11" t="s">
        <v>5</v>
      </c>
      <c r="J1692" s="12" t="s">
        <v>100</v>
      </c>
      <c r="K1692" s="16" t="s">
        <v>6</v>
      </c>
      <c r="L1692" s="16" t="s">
        <v>7</v>
      </c>
      <c r="M1692" s="10">
        <v>0</v>
      </c>
      <c r="N1692" s="19">
        <v>175</v>
      </c>
      <c r="O1692" s="23"/>
      <c r="P1692" s="17">
        <f t="shared" si="58"/>
        <v>210</v>
      </c>
      <c r="Q1692" s="18">
        <f t="shared" si="59"/>
        <v>0</v>
      </c>
    </row>
    <row r="1693" spans="2:17" s="1" customFormat="1" ht="15.75" customHeight="1">
      <c r="B1693" s="14" t="s">
        <v>183</v>
      </c>
      <c r="C1693" s="34"/>
      <c r="D1693" s="26"/>
      <c r="E1693" s="21"/>
      <c r="F1693" s="34" t="s">
        <v>90</v>
      </c>
      <c r="G1693" s="9" t="s">
        <v>27</v>
      </c>
      <c r="H1693" s="11">
        <v>1988</v>
      </c>
      <c r="I1693" s="11" t="s">
        <v>5</v>
      </c>
      <c r="J1693" s="12" t="s">
        <v>33</v>
      </c>
      <c r="K1693" s="16" t="s">
        <v>25</v>
      </c>
      <c r="L1693" s="16" t="s">
        <v>24</v>
      </c>
      <c r="M1693" s="10">
        <v>12</v>
      </c>
      <c r="N1693" s="19">
        <v>36</v>
      </c>
      <c r="O1693" s="23">
        <f>36*12</f>
        <v>432</v>
      </c>
      <c r="P1693" s="17">
        <f t="shared" si="58"/>
        <v>43.199999999999996</v>
      </c>
      <c r="Q1693" s="18">
        <f t="shared" si="59"/>
        <v>518.4</v>
      </c>
    </row>
    <row r="1694" spans="2:17" s="1" customFormat="1" ht="15.75" customHeight="1">
      <c r="B1694" s="14" t="s">
        <v>183</v>
      </c>
      <c r="C1694" s="34"/>
      <c r="D1694" s="26"/>
      <c r="E1694" s="21"/>
      <c r="F1694" s="34" t="s">
        <v>90</v>
      </c>
      <c r="G1694" s="9" t="s">
        <v>27</v>
      </c>
      <c r="H1694" s="11">
        <v>1989</v>
      </c>
      <c r="I1694" s="11" t="s">
        <v>5</v>
      </c>
      <c r="J1694" s="12" t="s">
        <v>33</v>
      </c>
      <c r="K1694" s="16" t="s">
        <v>25</v>
      </c>
      <c r="L1694" s="16" t="s">
        <v>7</v>
      </c>
      <c r="M1694" s="10">
        <v>12</v>
      </c>
      <c r="N1694" s="19">
        <v>36</v>
      </c>
      <c r="O1694" s="23">
        <v>432</v>
      </c>
      <c r="P1694" s="17">
        <f t="shared" si="58"/>
        <v>43.199999999999996</v>
      </c>
      <c r="Q1694" s="18">
        <f t="shared" si="59"/>
        <v>518.4</v>
      </c>
    </row>
    <row r="1695" spans="2:17" s="1" customFormat="1" ht="15.75" customHeight="1">
      <c r="B1695" s="14" t="s">
        <v>183</v>
      </c>
      <c r="C1695" s="34"/>
      <c r="D1695" s="26"/>
      <c r="E1695" s="21"/>
      <c r="F1695" s="34" t="s">
        <v>90</v>
      </c>
      <c r="G1695" s="9" t="s">
        <v>27</v>
      </c>
      <c r="H1695" s="11">
        <v>1990</v>
      </c>
      <c r="I1695" s="11" t="s">
        <v>5</v>
      </c>
      <c r="J1695" s="12" t="s">
        <v>33</v>
      </c>
      <c r="K1695" s="16" t="s">
        <v>25</v>
      </c>
      <c r="L1695" s="16" t="s">
        <v>7</v>
      </c>
      <c r="M1695" s="10">
        <v>12</v>
      </c>
      <c r="N1695" s="19">
        <v>50</v>
      </c>
      <c r="O1695" s="23">
        <f>50*12</f>
        <v>600</v>
      </c>
      <c r="P1695" s="17">
        <f t="shared" si="58"/>
        <v>60</v>
      </c>
      <c r="Q1695" s="18">
        <f t="shared" si="59"/>
        <v>720</v>
      </c>
    </row>
    <row r="1696" spans="2:17" s="1" customFormat="1" ht="15.75" customHeight="1">
      <c r="B1696" s="14" t="s">
        <v>183</v>
      </c>
      <c r="C1696" s="34"/>
      <c r="D1696" s="26"/>
      <c r="E1696" s="21"/>
      <c r="F1696" s="34" t="s">
        <v>90</v>
      </c>
      <c r="G1696" s="9" t="s">
        <v>27</v>
      </c>
      <c r="H1696" s="11">
        <v>1995</v>
      </c>
      <c r="I1696" s="11" t="s">
        <v>5</v>
      </c>
      <c r="J1696" s="12" t="s">
        <v>100</v>
      </c>
      <c r="K1696" s="16" t="s">
        <v>105</v>
      </c>
      <c r="L1696" s="16" t="s">
        <v>7</v>
      </c>
      <c r="M1696" s="10">
        <v>0</v>
      </c>
      <c r="N1696" s="19">
        <v>25</v>
      </c>
      <c r="O1696" s="23"/>
      <c r="P1696" s="17">
        <f t="shared" si="58"/>
        <v>30</v>
      </c>
      <c r="Q1696" s="18">
        <f t="shared" si="59"/>
        <v>0</v>
      </c>
    </row>
    <row r="1697" spans="2:17" s="1" customFormat="1" ht="15.75" customHeight="1">
      <c r="B1697" s="14" t="s">
        <v>183</v>
      </c>
      <c r="C1697" s="34"/>
      <c r="D1697" s="26"/>
      <c r="E1697" s="21"/>
      <c r="F1697" s="34" t="s">
        <v>90</v>
      </c>
      <c r="G1697" s="9" t="s">
        <v>27</v>
      </c>
      <c r="H1697" s="11">
        <v>2005</v>
      </c>
      <c r="I1697" s="11" t="s">
        <v>5</v>
      </c>
      <c r="J1697" s="12" t="s">
        <v>100</v>
      </c>
      <c r="K1697" s="16" t="s">
        <v>25</v>
      </c>
      <c r="L1697" s="16" t="s">
        <v>7</v>
      </c>
      <c r="M1697" s="10">
        <v>1</v>
      </c>
      <c r="N1697" s="19">
        <v>40</v>
      </c>
      <c r="O1697" s="23"/>
      <c r="P1697" s="17">
        <f t="shared" si="58"/>
        <v>48</v>
      </c>
      <c r="Q1697" s="18">
        <f t="shared" si="59"/>
        <v>0</v>
      </c>
    </row>
    <row r="1698" spans="2:17" s="1" customFormat="1" ht="15.75" customHeight="1">
      <c r="B1698" s="14" t="s">
        <v>183</v>
      </c>
      <c r="C1698" s="34"/>
      <c r="D1698" s="26"/>
      <c r="E1698" s="21"/>
      <c r="F1698" s="34" t="s">
        <v>90</v>
      </c>
      <c r="G1698" s="9" t="s">
        <v>27</v>
      </c>
      <c r="H1698" s="11">
        <v>2009</v>
      </c>
      <c r="I1698" s="11" t="s">
        <v>5</v>
      </c>
      <c r="J1698" s="12" t="s">
        <v>100</v>
      </c>
      <c r="K1698" s="16" t="s">
        <v>25</v>
      </c>
      <c r="L1698" s="16" t="s">
        <v>7</v>
      </c>
      <c r="M1698" s="10">
        <v>2</v>
      </c>
      <c r="N1698" s="19">
        <v>30</v>
      </c>
      <c r="O1698" s="23"/>
      <c r="P1698" s="17">
        <f t="shared" si="58"/>
        <v>36</v>
      </c>
      <c r="Q1698" s="18">
        <f t="shared" si="59"/>
        <v>0</v>
      </c>
    </row>
    <row r="1699" spans="2:17" s="1" customFormat="1" ht="15.75" customHeight="1">
      <c r="B1699" s="14" t="s">
        <v>145</v>
      </c>
      <c r="C1699" s="34"/>
      <c r="D1699" s="26"/>
      <c r="E1699" s="21"/>
      <c r="F1699" s="34" t="s">
        <v>90</v>
      </c>
      <c r="G1699" s="9" t="s">
        <v>27</v>
      </c>
      <c r="H1699" s="11">
        <v>1978</v>
      </c>
      <c r="I1699" s="11" t="s">
        <v>5</v>
      </c>
      <c r="J1699" s="12" t="s">
        <v>100</v>
      </c>
      <c r="K1699" s="16" t="s">
        <v>105</v>
      </c>
      <c r="L1699" s="16" t="s">
        <v>9</v>
      </c>
      <c r="M1699" s="10">
        <v>0</v>
      </c>
      <c r="N1699" s="19">
        <v>25</v>
      </c>
      <c r="O1699" s="23"/>
      <c r="P1699" s="17">
        <f t="shared" si="58"/>
        <v>30</v>
      </c>
      <c r="Q1699" s="18">
        <f t="shared" si="59"/>
        <v>0</v>
      </c>
    </row>
    <row r="1700" spans="2:17" s="1" customFormat="1" ht="15.75" customHeight="1">
      <c r="B1700" s="14" t="s">
        <v>145</v>
      </c>
      <c r="C1700" s="34"/>
      <c r="D1700" s="26"/>
      <c r="E1700" s="21"/>
      <c r="F1700" s="34" t="s">
        <v>90</v>
      </c>
      <c r="G1700" s="9" t="s">
        <v>27</v>
      </c>
      <c r="H1700" s="11">
        <v>1985</v>
      </c>
      <c r="I1700" s="11" t="s">
        <v>5</v>
      </c>
      <c r="J1700" s="12" t="s">
        <v>100</v>
      </c>
      <c r="K1700" s="16" t="s">
        <v>25</v>
      </c>
      <c r="L1700" s="16" t="s">
        <v>24</v>
      </c>
      <c r="M1700" s="10">
        <v>0</v>
      </c>
      <c r="N1700" s="19">
        <v>30</v>
      </c>
      <c r="O1700" s="23"/>
      <c r="P1700" s="17">
        <f t="shared" si="58"/>
        <v>36</v>
      </c>
      <c r="Q1700" s="18">
        <f t="shared" si="59"/>
        <v>0</v>
      </c>
    </row>
    <row r="1701" spans="2:17" s="1" customFormat="1" ht="15.75" customHeight="1">
      <c r="B1701" s="14" t="s">
        <v>115</v>
      </c>
      <c r="C1701" s="34"/>
      <c r="D1701" s="26"/>
      <c r="E1701" s="21"/>
      <c r="F1701" s="34" t="s">
        <v>90</v>
      </c>
      <c r="G1701" s="9" t="s">
        <v>27</v>
      </c>
      <c r="H1701" s="11">
        <v>1989</v>
      </c>
      <c r="I1701" s="11" t="s">
        <v>5</v>
      </c>
      <c r="J1701" s="12" t="s">
        <v>23</v>
      </c>
      <c r="K1701" s="16" t="s">
        <v>6</v>
      </c>
      <c r="L1701" s="16" t="s">
        <v>7</v>
      </c>
      <c r="M1701" s="10">
        <v>0</v>
      </c>
      <c r="N1701" s="19">
        <v>40</v>
      </c>
      <c r="O1701" s="23">
        <v>240</v>
      </c>
      <c r="P1701" s="17">
        <f t="shared" si="58"/>
        <v>48</v>
      </c>
      <c r="Q1701" s="18">
        <f t="shared" si="59"/>
        <v>288</v>
      </c>
    </row>
    <row r="1702" spans="2:17" s="1" customFormat="1" ht="15.75" customHeight="1">
      <c r="B1702" s="14" t="s">
        <v>65</v>
      </c>
      <c r="C1702" s="34" t="s">
        <v>571</v>
      </c>
      <c r="D1702" s="26"/>
      <c r="E1702" s="21"/>
      <c r="F1702" s="34" t="s">
        <v>90</v>
      </c>
      <c r="G1702" s="9" t="s">
        <v>27</v>
      </c>
      <c r="H1702" s="11">
        <v>1988</v>
      </c>
      <c r="I1702" s="11" t="s">
        <v>5</v>
      </c>
      <c r="J1702" s="12" t="s">
        <v>100</v>
      </c>
      <c r="K1702" s="16" t="s">
        <v>25</v>
      </c>
      <c r="L1702" s="16" t="s">
        <v>7</v>
      </c>
      <c r="M1702" s="10">
        <v>5</v>
      </c>
      <c r="N1702" s="19">
        <v>55</v>
      </c>
      <c r="O1702" s="23"/>
      <c r="P1702" s="17">
        <f t="shared" si="58"/>
        <v>66</v>
      </c>
      <c r="Q1702" s="18">
        <f t="shared" si="59"/>
        <v>0</v>
      </c>
    </row>
    <row r="1703" spans="2:17" s="1" customFormat="1" ht="15.75" customHeight="1">
      <c r="B1703" s="14" t="s">
        <v>65</v>
      </c>
      <c r="C1703" s="34"/>
      <c r="D1703" s="26"/>
      <c r="E1703" s="21"/>
      <c r="F1703" s="34" t="s">
        <v>90</v>
      </c>
      <c r="G1703" s="9" t="s">
        <v>27</v>
      </c>
      <c r="H1703" s="11">
        <v>1893</v>
      </c>
      <c r="I1703" s="11" t="s">
        <v>5</v>
      </c>
      <c r="J1703" s="12" t="s">
        <v>100</v>
      </c>
      <c r="K1703" s="16" t="s">
        <v>25</v>
      </c>
      <c r="L1703" s="16" t="s">
        <v>24</v>
      </c>
      <c r="M1703" s="10">
        <v>0</v>
      </c>
      <c r="N1703" s="19">
        <v>4900</v>
      </c>
      <c r="O1703" s="23"/>
      <c r="P1703" s="17">
        <f t="shared" si="58"/>
        <v>5880</v>
      </c>
      <c r="Q1703" s="18">
        <f t="shared" si="59"/>
        <v>0</v>
      </c>
    </row>
    <row r="1704" spans="2:17" s="1" customFormat="1" ht="15.75" customHeight="1">
      <c r="B1704" s="14" t="s">
        <v>65</v>
      </c>
      <c r="C1704" s="34"/>
      <c r="D1704" s="26"/>
      <c r="E1704" s="21"/>
      <c r="F1704" s="34" t="s">
        <v>90</v>
      </c>
      <c r="G1704" s="9" t="s">
        <v>27</v>
      </c>
      <c r="H1704" s="11">
        <v>1928</v>
      </c>
      <c r="I1704" s="11" t="s">
        <v>5</v>
      </c>
      <c r="J1704" s="12" t="s">
        <v>100</v>
      </c>
      <c r="K1704" s="16" t="s">
        <v>6</v>
      </c>
      <c r="L1704" s="16" t="s">
        <v>31</v>
      </c>
      <c r="M1704" s="10">
        <v>1</v>
      </c>
      <c r="N1704" s="19">
        <v>600</v>
      </c>
      <c r="O1704" s="23"/>
      <c r="P1704" s="17">
        <f t="shared" si="58"/>
        <v>720</v>
      </c>
      <c r="Q1704" s="18">
        <f t="shared" si="59"/>
        <v>0</v>
      </c>
    </row>
    <row r="1705" spans="2:17" s="1" customFormat="1" ht="15.75" customHeight="1">
      <c r="B1705" s="14" t="s">
        <v>65</v>
      </c>
      <c r="C1705" s="34"/>
      <c r="D1705" s="26"/>
      <c r="E1705" s="21"/>
      <c r="F1705" s="34" t="s">
        <v>90</v>
      </c>
      <c r="G1705" s="9" t="s">
        <v>27</v>
      </c>
      <c r="H1705" s="11">
        <v>1928</v>
      </c>
      <c r="I1705" s="11" t="s">
        <v>5</v>
      </c>
      <c r="J1705" s="12" t="s">
        <v>100</v>
      </c>
      <c r="K1705" s="16" t="s">
        <v>25</v>
      </c>
      <c r="L1705" s="16" t="s">
        <v>26</v>
      </c>
      <c r="M1705" s="10">
        <v>0</v>
      </c>
      <c r="N1705" s="19">
        <v>800</v>
      </c>
      <c r="O1705" s="23"/>
      <c r="P1705" s="17">
        <f t="shared" si="58"/>
        <v>960</v>
      </c>
      <c r="Q1705" s="18">
        <f t="shared" si="59"/>
        <v>0</v>
      </c>
    </row>
    <row r="1706" spans="2:17" s="1" customFormat="1" ht="15.75" customHeight="1">
      <c r="B1706" s="14" t="s">
        <v>65</v>
      </c>
      <c r="C1706" s="34"/>
      <c r="D1706" s="26"/>
      <c r="E1706" s="21"/>
      <c r="F1706" s="34" t="s">
        <v>90</v>
      </c>
      <c r="G1706" s="9" t="s">
        <v>27</v>
      </c>
      <c r="H1706" s="11">
        <v>1928</v>
      </c>
      <c r="I1706" s="11" t="s">
        <v>5</v>
      </c>
      <c r="J1706" s="12" t="s">
        <v>100</v>
      </c>
      <c r="K1706" s="16" t="s">
        <v>25</v>
      </c>
      <c r="L1706" s="16" t="s">
        <v>9</v>
      </c>
      <c r="M1706" s="10">
        <v>0</v>
      </c>
      <c r="N1706" s="19">
        <v>1000</v>
      </c>
      <c r="O1706" s="23"/>
      <c r="P1706" s="17">
        <f t="shared" si="58"/>
        <v>1200</v>
      </c>
      <c r="Q1706" s="18">
        <f t="shared" si="59"/>
        <v>0</v>
      </c>
    </row>
    <row r="1707" spans="2:17" s="1" customFormat="1" ht="15.75" customHeight="1">
      <c r="B1707" s="14" t="s">
        <v>65</v>
      </c>
      <c r="C1707" s="34"/>
      <c r="D1707" s="26"/>
      <c r="E1707" s="40"/>
      <c r="F1707" s="34" t="s">
        <v>90</v>
      </c>
      <c r="G1707" s="9" t="s">
        <v>27</v>
      </c>
      <c r="H1707" s="11">
        <v>1947</v>
      </c>
      <c r="I1707" s="11" t="s">
        <v>5</v>
      </c>
      <c r="J1707" s="12" t="s">
        <v>100</v>
      </c>
      <c r="K1707" s="16" t="s">
        <v>25</v>
      </c>
      <c r="L1707" s="16" t="s">
        <v>9</v>
      </c>
      <c r="M1707" s="10">
        <v>0</v>
      </c>
      <c r="N1707" s="19">
        <v>700</v>
      </c>
      <c r="O1707" s="23"/>
      <c r="P1707" s="17">
        <f t="shared" si="58"/>
        <v>840</v>
      </c>
      <c r="Q1707" s="18">
        <f t="shared" si="59"/>
        <v>0</v>
      </c>
    </row>
    <row r="1708" spans="2:17" s="1" customFormat="1" ht="15.75" customHeight="1">
      <c r="B1708" s="14" t="s">
        <v>65</v>
      </c>
      <c r="C1708" s="34"/>
      <c r="D1708" s="26"/>
      <c r="E1708" s="21"/>
      <c r="F1708" s="34" t="s">
        <v>90</v>
      </c>
      <c r="G1708" s="9" t="s">
        <v>27</v>
      </c>
      <c r="H1708" s="11">
        <v>1951</v>
      </c>
      <c r="I1708" s="11" t="s">
        <v>5</v>
      </c>
      <c r="J1708" s="12" t="s">
        <v>100</v>
      </c>
      <c r="K1708" s="16" t="s">
        <v>6</v>
      </c>
      <c r="L1708" s="16" t="s">
        <v>7</v>
      </c>
      <c r="M1708" s="10">
        <v>1</v>
      </c>
      <c r="N1708" s="19">
        <v>650</v>
      </c>
      <c r="O1708" s="23"/>
      <c r="P1708" s="17">
        <f t="shared" si="58"/>
        <v>780</v>
      </c>
      <c r="Q1708" s="18">
        <f t="shared" si="59"/>
        <v>0</v>
      </c>
    </row>
    <row r="1709" spans="2:17" s="1" customFormat="1" ht="15.75" customHeight="1">
      <c r="B1709" s="14" t="s">
        <v>65</v>
      </c>
      <c r="C1709" s="34"/>
      <c r="D1709" s="26"/>
      <c r="E1709" s="21"/>
      <c r="F1709" s="34" t="s">
        <v>90</v>
      </c>
      <c r="G1709" s="9" t="s">
        <v>27</v>
      </c>
      <c r="H1709" s="11">
        <v>1953</v>
      </c>
      <c r="I1709" s="11" t="s">
        <v>5</v>
      </c>
      <c r="J1709" s="12" t="s">
        <v>100</v>
      </c>
      <c r="K1709" s="16" t="s">
        <v>6</v>
      </c>
      <c r="L1709" s="16" t="s">
        <v>7</v>
      </c>
      <c r="M1709" s="10">
        <v>1</v>
      </c>
      <c r="N1709" s="19">
        <v>850</v>
      </c>
      <c r="O1709" s="23"/>
      <c r="P1709" s="17">
        <f t="shared" si="58"/>
        <v>1020</v>
      </c>
      <c r="Q1709" s="18">
        <f t="shared" si="59"/>
        <v>0</v>
      </c>
    </row>
    <row r="1710" spans="2:17" s="1" customFormat="1" ht="15.75" customHeight="1">
      <c r="B1710" s="14" t="s">
        <v>65</v>
      </c>
      <c r="C1710" s="34"/>
      <c r="D1710" s="26"/>
      <c r="E1710" s="21"/>
      <c r="F1710" s="34" t="s">
        <v>90</v>
      </c>
      <c r="G1710" s="9" t="s">
        <v>27</v>
      </c>
      <c r="H1710" s="11">
        <v>1956</v>
      </c>
      <c r="I1710" s="11" t="s">
        <v>5</v>
      </c>
      <c r="J1710" s="12" t="s">
        <v>100</v>
      </c>
      <c r="K1710" s="16" t="s">
        <v>25</v>
      </c>
      <c r="L1710" s="16" t="s">
        <v>7</v>
      </c>
      <c r="M1710" s="10">
        <v>0</v>
      </c>
      <c r="N1710" s="19">
        <v>600</v>
      </c>
      <c r="O1710" s="23"/>
      <c r="P1710" s="17">
        <f t="shared" si="58"/>
        <v>720</v>
      </c>
      <c r="Q1710" s="18">
        <f t="shared" si="59"/>
        <v>0</v>
      </c>
    </row>
    <row r="1711" spans="2:17" s="1" customFormat="1" ht="15.75" customHeight="1">
      <c r="B1711" s="14" t="s">
        <v>65</v>
      </c>
      <c r="C1711" s="34"/>
      <c r="D1711" s="26"/>
      <c r="E1711" s="21"/>
      <c r="F1711" s="34" t="s">
        <v>90</v>
      </c>
      <c r="G1711" s="9" t="s">
        <v>27</v>
      </c>
      <c r="H1711" s="11">
        <v>1957</v>
      </c>
      <c r="I1711" s="11" t="s">
        <v>5</v>
      </c>
      <c r="J1711" s="12" t="s">
        <v>100</v>
      </c>
      <c r="K1711" s="16" t="s">
        <v>25</v>
      </c>
      <c r="L1711" s="16" t="s">
        <v>26</v>
      </c>
      <c r="M1711" s="10">
        <v>0</v>
      </c>
      <c r="N1711" s="19">
        <v>290</v>
      </c>
      <c r="O1711" s="23"/>
      <c r="P1711" s="17">
        <f t="shared" si="58"/>
        <v>348</v>
      </c>
      <c r="Q1711" s="18">
        <f t="shared" si="59"/>
        <v>0</v>
      </c>
    </row>
    <row r="1712" spans="2:17" s="1" customFormat="1" ht="15.75" customHeight="1">
      <c r="B1712" s="14" t="s">
        <v>65</v>
      </c>
      <c r="C1712" s="34"/>
      <c r="D1712" s="26"/>
      <c r="E1712" s="21"/>
      <c r="F1712" s="34" t="s">
        <v>90</v>
      </c>
      <c r="G1712" s="9" t="s">
        <v>27</v>
      </c>
      <c r="H1712" s="11">
        <v>1965</v>
      </c>
      <c r="I1712" s="11" t="s">
        <v>5</v>
      </c>
      <c r="J1712" s="12" t="s">
        <v>100</v>
      </c>
      <c r="K1712" s="16" t="s">
        <v>43</v>
      </c>
      <c r="L1712" s="16" t="s">
        <v>9</v>
      </c>
      <c r="M1712" s="10">
        <v>0</v>
      </c>
      <c r="N1712" s="19">
        <v>70</v>
      </c>
      <c r="O1712" s="23"/>
      <c r="P1712" s="17">
        <f t="shared" si="58"/>
        <v>84</v>
      </c>
      <c r="Q1712" s="18">
        <f t="shared" si="59"/>
        <v>0</v>
      </c>
    </row>
    <row r="1713" spans="2:17" s="1" customFormat="1" ht="15.75" customHeight="1">
      <c r="B1713" s="14" t="s">
        <v>65</v>
      </c>
      <c r="C1713" s="34"/>
      <c r="D1713" s="26"/>
      <c r="E1713" s="21"/>
      <c r="F1713" s="34" t="s">
        <v>90</v>
      </c>
      <c r="G1713" s="9" t="s">
        <v>27</v>
      </c>
      <c r="H1713" s="11">
        <v>1965</v>
      </c>
      <c r="I1713" s="11" t="s">
        <v>5</v>
      </c>
      <c r="J1713" s="12" t="s">
        <v>100</v>
      </c>
      <c r="K1713" s="16" t="s">
        <v>25</v>
      </c>
      <c r="L1713" s="16" t="s">
        <v>9</v>
      </c>
      <c r="M1713" s="10">
        <v>0</v>
      </c>
      <c r="N1713" s="19">
        <v>140</v>
      </c>
      <c r="O1713" s="23"/>
      <c r="P1713" s="17">
        <f t="shared" si="58"/>
        <v>168</v>
      </c>
      <c r="Q1713" s="18">
        <f t="shared" si="59"/>
        <v>0</v>
      </c>
    </row>
    <row r="1714" spans="2:17" s="1" customFormat="1" ht="15.75" customHeight="1">
      <c r="B1714" s="14" t="s">
        <v>65</v>
      </c>
      <c r="C1714" s="34"/>
      <c r="D1714" s="26"/>
      <c r="E1714" s="21"/>
      <c r="F1714" s="34" t="s">
        <v>90</v>
      </c>
      <c r="G1714" s="9" t="s">
        <v>27</v>
      </c>
      <c r="H1714" s="11">
        <v>1965</v>
      </c>
      <c r="I1714" s="11" t="s">
        <v>5</v>
      </c>
      <c r="J1714" s="12" t="s">
        <v>100</v>
      </c>
      <c r="K1714" s="16" t="s">
        <v>8</v>
      </c>
      <c r="L1714" s="16" t="s">
        <v>9</v>
      </c>
      <c r="M1714" s="10">
        <v>0</v>
      </c>
      <c r="N1714" s="19">
        <v>120</v>
      </c>
      <c r="O1714" s="23"/>
      <c r="P1714" s="17">
        <f t="shared" si="58"/>
        <v>144</v>
      </c>
      <c r="Q1714" s="18">
        <f t="shared" si="59"/>
        <v>0</v>
      </c>
    </row>
    <row r="1715" spans="2:17" s="1" customFormat="1" ht="15.75" customHeight="1">
      <c r="B1715" s="14" t="s">
        <v>65</v>
      </c>
      <c r="C1715" s="34"/>
      <c r="D1715" s="26"/>
      <c r="E1715" s="21"/>
      <c r="F1715" s="34" t="s">
        <v>90</v>
      </c>
      <c r="G1715" s="9" t="s">
        <v>27</v>
      </c>
      <c r="H1715" s="11">
        <v>1983</v>
      </c>
      <c r="I1715" s="11" t="s">
        <v>5</v>
      </c>
      <c r="J1715" s="12" t="s">
        <v>100</v>
      </c>
      <c r="K1715" s="16" t="s">
        <v>165</v>
      </c>
      <c r="L1715" s="16" t="s">
        <v>24</v>
      </c>
      <c r="M1715" s="10">
        <v>0</v>
      </c>
      <c r="N1715" s="19">
        <v>90</v>
      </c>
      <c r="O1715" s="23"/>
      <c r="P1715" s="17">
        <f t="shared" si="58"/>
        <v>108</v>
      </c>
      <c r="Q1715" s="18">
        <f t="shared" si="59"/>
        <v>0</v>
      </c>
    </row>
    <row r="1716" spans="2:17" s="1" customFormat="1" ht="15.75" customHeight="1">
      <c r="B1716" s="14" t="s">
        <v>65</v>
      </c>
      <c r="C1716" s="34"/>
      <c r="D1716" s="26"/>
      <c r="E1716" s="21"/>
      <c r="F1716" s="34" t="s">
        <v>90</v>
      </c>
      <c r="G1716" s="9" t="s">
        <v>27</v>
      </c>
      <c r="H1716" s="11">
        <v>1986</v>
      </c>
      <c r="I1716" s="11" t="s">
        <v>5</v>
      </c>
      <c r="J1716" s="12" t="s">
        <v>100</v>
      </c>
      <c r="K1716" s="16" t="s">
        <v>6</v>
      </c>
      <c r="L1716" s="16" t="s">
        <v>7</v>
      </c>
      <c r="M1716" s="10">
        <v>0</v>
      </c>
      <c r="N1716" s="19">
        <v>130</v>
      </c>
      <c r="O1716" s="23"/>
      <c r="P1716" s="17">
        <f t="shared" si="58"/>
        <v>156</v>
      </c>
      <c r="Q1716" s="18">
        <f t="shared" si="59"/>
        <v>0</v>
      </c>
    </row>
    <row r="1717" spans="2:17" s="1" customFormat="1" ht="15.75" customHeight="1">
      <c r="B1717" s="14" t="s">
        <v>65</v>
      </c>
      <c r="C1717" s="34"/>
      <c r="D1717" s="26"/>
      <c r="E1717" s="21"/>
      <c r="F1717" s="34" t="s">
        <v>90</v>
      </c>
      <c r="G1717" s="9" t="s">
        <v>27</v>
      </c>
      <c r="H1717" s="11">
        <v>1989</v>
      </c>
      <c r="I1717" s="11" t="s">
        <v>12</v>
      </c>
      <c r="J1717" s="12" t="s">
        <v>100</v>
      </c>
      <c r="K1717" s="16" t="s">
        <v>25</v>
      </c>
      <c r="L1717" s="16" t="s">
        <v>7</v>
      </c>
      <c r="M1717" s="10">
        <v>1</v>
      </c>
      <c r="N1717" s="19">
        <v>750</v>
      </c>
      <c r="O1717" s="23"/>
      <c r="P1717" s="17">
        <f t="shared" si="58"/>
        <v>900</v>
      </c>
      <c r="Q1717" s="18">
        <f t="shared" si="59"/>
        <v>0</v>
      </c>
    </row>
    <row r="1718" spans="2:17" s="1" customFormat="1" ht="15.75" customHeight="1">
      <c r="B1718" s="14" t="s">
        <v>65</v>
      </c>
      <c r="C1718" s="34"/>
      <c r="D1718" s="26"/>
      <c r="E1718" s="21"/>
      <c r="F1718" s="34" t="s">
        <v>90</v>
      </c>
      <c r="G1718" s="9" t="s">
        <v>27</v>
      </c>
      <c r="H1718" s="11">
        <v>1989</v>
      </c>
      <c r="I1718" s="11" t="s">
        <v>5</v>
      </c>
      <c r="J1718" s="12" t="s">
        <v>100</v>
      </c>
      <c r="K1718" s="16" t="s">
        <v>6</v>
      </c>
      <c r="L1718" s="16" t="s">
        <v>7</v>
      </c>
      <c r="M1718" s="10">
        <v>0</v>
      </c>
      <c r="N1718" s="19">
        <v>345</v>
      </c>
      <c r="O1718" s="23"/>
      <c r="P1718" s="17">
        <f t="shared" si="58"/>
        <v>414</v>
      </c>
      <c r="Q1718" s="18">
        <f t="shared" si="59"/>
        <v>0</v>
      </c>
    </row>
    <row r="1719" spans="2:17" s="1" customFormat="1" ht="15.75" customHeight="1">
      <c r="B1719" s="14" t="s">
        <v>65</v>
      </c>
      <c r="C1719" s="34"/>
      <c r="D1719" s="26"/>
      <c r="E1719" s="21"/>
      <c r="F1719" s="34" t="s">
        <v>90</v>
      </c>
      <c r="G1719" s="9" t="s">
        <v>27</v>
      </c>
      <c r="H1719" s="11">
        <v>1989</v>
      </c>
      <c r="I1719" s="11" t="s">
        <v>5</v>
      </c>
      <c r="J1719" s="12" t="s">
        <v>100</v>
      </c>
      <c r="K1719" s="16" t="s">
        <v>6</v>
      </c>
      <c r="L1719" s="16" t="s">
        <v>9</v>
      </c>
      <c r="M1719" s="10">
        <v>0</v>
      </c>
      <c r="N1719" s="19">
        <v>315</v>
      </c>
      <c r="O1719" s="23"/>
      <c r="P1719" s="17">
        <f t="shared" si="58"/>
        <v>378</v>
      </c>
      <c r="Q1719" s="18">
        <f t="shared" si="59"/>
        <v>0</v>
      </c>
    </row>
    <row r="1720" spans="2:17" s="1" customFormat="1" ht="15.75" customHeight="1">
      <c r="B1720" s="14" t="s">
        <v>65</v>
      </c>
      <c r="C1720" s="34"/>
      <c r="D1720" s="28"/>
      <c r="E1720" s="21"/>
      <c r="F1720" s="34" t="s">
        <v>90</v>
      </c>
      <c r="G1720" s="9" t="s">
        <v>27</v>
      </c>
      <c r="H1720" s="11">
        <v>1990</v>
      </c>
      <c r="I1720" s="11" t="s">
        <v>5</v>
      </c>
      <c r="J1720" s="12" t="s">
        <v>100</v>
      </c>
      <c r="K1720" s="16" t="s">
        <v>6</v>
      </c>
      <c r="L1720" s="16" t="s">
        <v>7</v>
      </c>
      <c r="M1720" s="10">
        <v>0</v>
      </c>
      <c r="N1720" s="19">
        <v>560</v>
      </c>
      <c r="O1720" s="23"/>
      <c r="P1720" s="17">
        <f t="shared" si="58"/>
        <v>672</v>
      </c>
      <c r="Q1720" s="18">
        <f t="shared" si="59"/>
        <v>0</v>
      </c>
    </row>
    <row r="1721" spans="2:17" s="1" customFormat="1" ht="15.75" customHeight="1">
      <c r="B1721" s="14" t="s">
        <v>65</v>
      </c>
      <c r="C1721" s="34"/>
      <c r="D1721" s="26"/>
      <c r="E1721" s="21"/>
      <c r="F1721" s="34" t="s">
        <v>90</v>
      </c>
      <c r="G1721" s="9" t="s">
        <v>27</v>
      </c>
      <c r="H1721" s="11">
        <v>1991</v>
      </c>
      <c r="I1721" s="11" t="s">
        <v>5</v>
      </c>
      <c r="J1721" s="12" t="s">
        <v>100</v>
      </c>
      <c r="K1721" s="16" t="s">
        <v>8</v>
      </c>
      <c r="L1721" s="16" t="s">
        <v>7</v>
      </c>
      <c r="M1721" s="10">
        <v>1</v>
      </c>
      <c r="N1721" s="19">
        <v>80</v>
      </c>
      <c r="O1721" s="23"/>
      <c r="P1721" s="17">
        <f t="shared" si="58"/>
        <v>96</v>
      </c>
      <c r="Q1721" s="18">
        <f t="shared" si="59"/>
        <v>0</v>
      </c>
    </row>
    <row r="1722" spans="2:17" s="1" customFormat="1" ht="15.75" customHeight="1">
      <c r="B1722" s="14" t="s">
        <v>65</v>
      </c>
      <c r="C1722" s="34"/>
      <c r="D1722" s="26"/>
      <c r="E1722" s="21"/>
      <c r="F1722" s="34" t="s">
        <v>90</v>
      </c>
      <c r="G1722" s="9" t="s">
        <v>27</v>
      </c>
      <c r="H1722" s="11">
        <v>1992</v>
      </c>
      <c r="I1722" s="11" t="s">
        <v>5</v>
      </c>
      <c r="J1722" s="12" t="s">
        <v>100</v>
      </c>
      <c r="K1722" s="16" t="s">
        <v>6</v>
      </c>
      <c r="L1722" s="16" t="s">
        <v>7</v>
      </c>
      <c r="M1722" s="10">
        <v>0</v>
      </c>
      <c r="N1722" s="19">
        <v>65</v>
      </c>
      <c r="O1722" s="23"/>
      <c r="P1722" s="17">
        <f t="shared" si="58"/>
        <v>78</v>
      </c>
      <c r="Q1722" s="18">
        <f t="shared" si="59"/>
        <v>0</v>
      </c>
    </row>
    <row r="1723" spans="2:17" s="1" customFormat="1" ht="15.75" customHeight="1">
      <c r="B1723" s="14" t="s">
        <v>65</v>
      </c>
      <c r="C1723" s="34"/>
      <c r="D1723" s="26"/>
      <c r="E1723" s="21"/>
      <c r="F1723" s="34" t="s">
        <v>90</v>
      </c>
      <c r="G1723" s="9" t="s">
        <v>27</v>
      </c>
      <c r="H1723" s="11">
        <v>1992</v>
      </c>
      <c r="I1723" s="11" t="s">
        <v>5</v>
      </c>
      <c r="J1723" s="12" t="s">
        <v>100</v>
      </c>
      <c r="K1723" s="16" t="s">
        <v>6</v>
      </c>
      <c r="L1723" s="16" t="s">
        <v>7</v>
      </c>
      <c r="M1723" s="10">
        <v>0</v>
      </c>
      <c r="N1723" s="19">
        <v>70</v>
      </c>
      <c r="O1723" s="23"/>
      <c r="P1723" s="17">
        <f t="shared" si="58"/>
        <v>84</v>
      </c>
      <c r="Q1723" s="18">
        <f t="shared" si="59"/>
        <v>0</v>
      </c>
    </row>
    <row r="1724" spans="2:17" s="1" customFormat="1" ht="15.75" customHeight="1">
      <c r="B1724" s="14" t="s">
        <v>65</v>
      </c>
      <c r="C1724" s="34"/>
      <c r="D1724" s="26"/>
      <c r="E1724" s="21"/>
      <c r="F1724" s="34" t="s">
        <v>90</v>
      </c>
      <c r="G1724" s="9" t="s">
        <v>27</v>
      </c>
      <c r="H1724" s="11">
        <v>1994</v>
      </c>
      <c r="I1724" s="11" t="s">
        <v>5</v>
      </c>
      <c r="J1724" s="12" t="s">
        <v>33</v>
      </c>
      <c r="K1724" s="16" t="s">
        <v>6</v>
      </c>
      <c r="L1724" s="16" t="s">
        <v>7</v>
      </c>
      <c r="M1724" s="10">
        <v>0</v>
      </c>
      <c r="N1724" s="19">
        <v>80</v>
      </c>
      <c r="O1724" s="23">
        <f>80*12</f>
        <v>960</v>
      </c>
      <c r="P1724" s="17">
        <f t="shared" si="58"/>
        <v>96</v>
      </c>
      <c r="Q1724" s="18">
        <f t="shared" si="59"/>
        <v>1152</v>
      </c>
    </row>
    <row r="1725" spans="2:17" s="1" customFormat="1" ht="15.75" customHeight="1">
      <c r="B1725" s="14" t="s">
        <v>65</v>
      </c>
      <c r="C1725" s="34"/>
      <c r="D1725" s="25"/>
      <c r="E1725" s="20"/>
      <c r="F1725" s="34" t="s">
        <v>90</v>
      </c>
      <c r="G1725" s="9" t="s">
        <v>27</v>
      </c>
      <c r="H1725" s="11">
        <v>2001</v>
      </c>
      <c r="I1725" s="11" t="s">
        <v>5</v>
      </c>
      <c r="J1725" s="12" t="s">
        <v>100</v>
      </c>
      <c r="K1725" s="16" t="s">
        <v>6</v>
      </c>
      <c r="L1725" s="16" t="s">
        <v>7</v>
      </c>
      <c r="M1725" s="10">
        <v>0</v>
      </c>
      <c r="N1725" s="19">
        <v>100</v>
      </c>
      <c r="O1725" s="23"/>
      <c r="P1725" s="17">
        <f t="shared" si="58"/>
        <v>120</v>
      </c>
      <c r="Q1725" s="18">
        <f t="shared" si="59"/>
        <v>0</v>
      </c>
    </row>
    <row r="1726" spans="2:17" s="1" customFormat="1" ht="15.75" customHeight="1">
      <c r="B1726" s="14" t="s">
        <v>65</v>
      </c>
      <c r="C1726" s="34"/>
      <c r="D1726" s="25"/>
      <c r="E1726" s="20"/>
      <c r="F1726" s="34" t="s">
        <v>90</v>
      </c>
      <c r="G1726" s="9" t="s">
        <v>27</v>
      </c>
      <c r="H1726" s="11">
        <v>2004</v>
      </c>
      <c r="I1726" s="11" t="s">
        <v>5</v>
      </c>
      <c r="J1726" s="12" t="s">
        <v>100</v>
      </c>
      <c r="K1726" s="16" t="s">
        <v>6</v>
      </c>
      <c r="L1726" s="16" t="s">
        <v>7</v>
      </c>
      <c r="M1726" s="10">
        <v>0</v>
      </c>
      <c r="N1726" s="19">
        <v>85</v>
      </c>
      <c r="O1726" s="23"/>
      <c r="P1726" s="17">
        <f t="shared" si="58"/>
        <v>102</v>
      </c>
      <c r="Q1726" s="18">
        <f t="shared" si="59"/>
        <v>0</v>
      </c>
    </row>
    <row r="1727" spans="2:17" s="1" customFormat="1" ht="15.75" customHeight="1">
      <c r="B1727" s="14" t="s">
        <v>65</v>
      </c>
      <c r="C1727" s="34"/>
      <c r="D1727" s="25"/>
      <c r="E1727" s="20"/>
      <c r="F1727" s="34" t="s">
        <v>90</v>
      </c>
      <c r="G1727" s="9" t="s">
        <v>27</v>
      </c>
      <c r="H1727" s="11">
        <v>2005</v>
      </c>
      <c r="I1727" s="11" t="s">
        <v>5</v>
      </c>
      <c r="J1727" s="12" t="s">
        <v>100</v>
      </c>
      <c r="K1727" s="16" t="s">
        <v>6</v>
      </c>
      <c r="L1727" s="16" t="s">
        <v>7</v>
      </c>
      <c r="M1727" s="10">
        <v>0</v>
      </c>
      <c r="N1727" s="19">
        <v>135</v>
      </c>
      <c r="O1727" s="23"/>
      <c r="P1727" s="17">
        <f t="shared" si="58"/>
        <v>162</v>
      </c>
      <c r="Q1727" s="18">
        <f t="shared" si="59"/>
        <v>0</v>
      </c>
    </row>
    <row r="1728" spans="2:17" s="1" customFormat="1" ht="15.75" customHeight="1">
      <c r="B1728" s="14" t="s">
        <v>65</v>
      </c>
      <c r="C1728" s="34"/>
      <c r="D1728" s="25"/>
      <c r="E1728" s="40"/>
      <c r="F1728" s="34" t="s">
        <v>90</v>
      </c>
      <c r="G1728" s="9" t="s">
        <v>27</v>
      </c>
      <c r="H1728" s="11">
        <v>2007</v>
      </c>
      <c r="I1728" s="11" t="s">
        <v>5</v>
      </c>
      <c r="J1728" s="12" t="s">
        <v>100</v>
      </c>
      <c r="K1728" s="16" t="s">
        <v>6</v>
      </c>
      <c r="L1728" s="16" t="s">
        <v>7</v>
      </c>
      <c r="M1728" s="10">
        <v>0</v>
      </c>
      <c r="N1728" s="19">
        <v>75</v>
      </c>
      <c r="O1728" s="23"/>
      <c r="P1728" s="17">
        <f t="shared" si="58"/>
        <v>90</v>
      </c>
      <c r="Q1728" s="18">
        <f t="shared" si="59"/>
        <v>0</v>
      </c>
    </row>
    <row r="1729" spans="2:17" s="1" customFormat="1" ht="15.75" customHeight="1">
      <c r="B1729" s="14" t="s">
        <v>65</v>
      </c>
      <c r="C1729" s="34"/>
      <c r="D1729" s="26"/>
      <c r="E1729" s="21"/>
      <c r="F1729" s="34" t="s">
        <v>90</v>
      </c>
      <c r="G1729" s="9" t="s">
        <v>27</v>
      </c>
      <c r="H1729" s="11">
        <v>2008</v>
      </c>
      <c r="I1729" s="11" t="s">
        <v>5</v>
      </c>
      <c r="J1729" s="12" t="s">
        <v>100</v>
      </c>
      <c r="K1729" s="16" t="s">
        <v>6</v>
      </c>
      <c r="L1729" s="16" t="s">
        <v>7</v>
      </c>
      <c r="M1729" s="10">
        <v>0</v>
      </c>
      <c r="N1729" s="19">
        <v>80</v>
      </c>
      <c r="O1729" s="23"/>
      <c r="P1729" s="17">
        <f t="shared" si="58"/>
        <v>96</v>
      </c>
      <c r="Q1729" s="18">
        <f t="shared" si="59"/>
        <v>0</v>
      </c>
    </row>
    <row r="1730" spans="2:17" s="1" customFormat="1" ht="15.75" customHeight="1">
      <c r="B1730" s="14" t="s">
        <v>65</v>
      </c>
      <c r="C1730" s="34"/>
      <c r="D1730" s="25"/>
      <c r="E1730" s="20"/>
      <c r="F1730" s="34" t="s">
        <v>90</v>
      </c>
      <c r="G1730" s="9" t="s">
        <v>27</v>
      </c>
      <c r="H1730" s="11">
        <v>2017</v>
      </c>
      <c r="I1730" s="11" t="s">
        <v>5</v>
      </c>
      <c r="J1730" s="12" t="s">
        <v>15</v>
      </c>
      <c r="K1730" s="16" t="s">
        <v>6</v>
      </c>
      <c r="L1730" s="16" t="s">
        <v>7</v>
      </c>
      <c r="M1730" s="10">
        <v>0</v>
      </c>
      <c r="N1730" s="19">
        <v>90</v>
      </c>
      <c r="O1730" s="23">
        <v>85</v>
      </c>
      <c r="P1730" s="17">
        <f t="shared" si="58"/>
        <v>108</v>
      </c>
      <c r="Q1730" s="18">
        <f t="shared" si="59"/>
        <v>102</v>
      </c>
    </row>
    <row r="1731" spans="2:17" s="1" customFormat="1" ht="15.75" customHeight="1">
      <c r="B1731" s="14" t="s">
        <v>591</v>
      </c>
      <c r="C1731" s="34"/>
      <c r="D1731" s="26" t="s">
        <v>251</v>
      </c>
      <c r="E1731" s="21"/>
      <c r="F1731" s="34" t="s">
        <v>90</v>
      </c>
      <c r="G1731" s="9" t="s">
        <v>27</v>
      </c>
      <c r="H1731" s="11">
        <v>2003</v>
      </c>
      <c r="I1731" s="11" t="s">
        <v>5</v>
      </c>
      <c r="J1731" s="12" t="s">
        <v>100</v>
      </c>
      <c r="K1731" s="16" t="s">
        <v>6</v>
      </c>
      <c r="L1731" s="16" t="s">
        <v>7</v>
      </c>
      <c r="M1731" s="10">
        <v>2</v>
      </c>
      <c r="N1731" s="19">
        <v>30</v>
      </c>
      <c r="O1731" s="23"/>
      <c r="P1731" s="17">
        <f t="shared" si="58"/>
        <v>36</v>
      </c>
      <c r="Q1731" s="18">
        <f t="shared" si="59"/>
        <v>0</v>
      </c>
    </row>
    <row r="1732" spans="2:17" s="1" customFormat="1" ht="15.75" customHeight="1">
      <c r="B1732" s="14" t="s">
        <v>572</v>
      </c>
      <c r="C1732" s="34"/>
      <c r="D1732" s="26"/>
      <c r="E1732" s="21"/>
      <c r="F1732" s="34" t="s">
        <v>90</v>
      </c>
      <c r="G1732" s="9" t="s">
        <v>27</v>
      </c>
      <c r="H1732" s="11">
        <v>1996</v>
      </c>
      <c r="I1732" s="11" t="s">
        <v>5</v>
      </c>
      <c r="J1732" s="12" t="s">
        <v>100</v>
      </c>
      <c r="K1732" s="16" t="s">
        <v>25</v>
      </c>
      <c r="L1732" s="16" t="s">
        <v>7</v>
      </c>
      <c r="M1732" s="10">
        <v>2</v>
      </c>
      <c r="N1732" s="19">
        <v>15</v>
      </c>
      <c r="O1732" s="23"/>
      <c r="P1732" s="17">
        <f t="shared" si="58"/>
        <v>18</v>
      </c>
      <c r="Q1732" s="18">
        <f t="shared" si="59"/>
        <v>0</v>
      </c>
    </row>
    <row r="1733" spans="2:17" s="1" customFormat="1" ht="15.75" customHeight="1">
      <c r="B1733" s="14" t="s">
        <v>29</v>
      </c>
      <c r="C1733" s="34"/>
      <c r="D1733" s="26"/>
      <c r="E1733" s="40"/>
      <c r="F1733" s="34" t="s">
        <v>90</v>
      </c>
      <c r="G1733" s="9" t="s">
        <v>30</v>
      </c>
      <c r="H1733" s="11">
        <v>1945</v>
      </c>
      <c r="I1733" s="11" t="s">
        <v>5</v>
      </c>
      <c r="J1733" s="12" t="s">
        <v>100</v>
      </c>
      <c r="K1733" s="16" t="s">
        <v>25</v>
      </c>
      <c r="L1733" s="16" t="s">
        <v>26</v>
      </c>
      <c r="M1733" s="10">
        <v>0</v>
      </c>
      <c r="N1733" s="19">
        <v>550</v>
      </c>
      <c r="O1733" s="23"/>
      <c r="P1733" s="17">
        <f t="shared" si="58"/>
        <v>660</v>
      </c>
      <c r="Q1733" s="18">
        <f t="shared" si="59"/>
        <v>0</v>
      </c>
    </row>
    <row r="1734" spans="2:17" s="1" customFormat="1" ht="15.75" customHeight="1">
      <c r="B1734" s="14" t="s">
        <v>29</v>
      </c>
      <c r="C1734" s="34"/>
      <c r="D1734" s="26"/>
      <c r="E1734" s="21"/>
      <c r="F1734" s="34" t="s">
        <v>90</v>
      </c>
      <c r="G1734" s="9" t="s">
        <v>30</v>
      </c>
      <c r="H1734" s="11">
        <v>1978</v>
      </c>
      <c r="I1734" s="11" t="s">
        <v>5</v>
      </c>
      <c r="J1734" s="12" t="s">
        <v>100</v>
      </c>
      <c r="K1734" s="16" t="s">
        <v>165</v>
      </c>
      <c r="L1734" s="16" t="s">
        <v>9</v>
      </c>
      <c r="M1734" s="10">
        <v>0</v>
      </c>
      <c r="N1734" s="19">
        <v>40</v>
      </c>
      <c r="O1734" s="23"/>
      <c r="P1734" s="17">
        <f t="shared" ref="P1734:P1797" si="60">N1734*1.2</f>
        <v>48</v>
      </c>
      <c r="Q1734" s="18">
        <f t="shared" ref="Q1734:Q1797" si="61">O1734*1.2</f>
        <v>0</v>
      </c>
    </row>
    <row r="1735" spans="2:17" s="1" customFormat="1" ht="15.75" customHeight="1">
      <c r="B1735" s="14" t="s">
        <v>29</v>
      </c>
      <c r="C1735" s="34"/>
      <c r="D1735" s="26" t="s">
        <v>251</v>
      </c>
      <c r="E1735" s="21"/>
      <c r="F1735" s="34" t="s">
        <v>90</v>
      </c>
      <c r="G1735" s="9" t="s">
        <v>30</v>
      </c>
      <c r="H1735" s="11">
        <v>1981</v>
      </c>
      <c r="I1735" s="11" t="s">
        <v>5</v>
      </c>
      <c r="J1735" s="12" t="s">
        <v>100</v>
      </c>
      <c r="K1735" s="16" t="s">
        <v>25</v>
      </c>
      <c r="L1735" s="16" t="s">
        <v>9</v>
      </c>
      <c r="M1735" s="10">
        <v>1</v>
      </c>
      <c r="N1735" s="19">
        <v>50</v>
      </c>
      <c r="O1735" s="23"/>
      <c r="P1735" s="17">
        <f t="shared" si="60"/>
        <v>60</v>
      </c>
      <c r="Q1735" s="18">
        <f t="shared" si="61"/>
        <v>0</v>
      </c>
    </row>
    <row r="1736" spans="2:17" s="1" customFormat="1" ht="15.75" customHeight="1">
      <c r="B1736" s="14" t="s">
        <v>29</v>
      </c>
      <c r="C1736" s="34"/>
      <c r="D1736" s="26" t="s">
        <v>251</v>
      </c>
      <c r="E1736" s="21"/>
      <c r="F1736" s="34" t="s">
        <v>90</v>
      </c>
      <c r="G1736" s="9" t="s">
        <v>30</v>
      </c>
      <c r="H1736" s="11">
        <v>1983</v>
      </c>
      <c r="I1736" s="11" t="s">
        <v>5</v>
      </c>
      <c r="J1736" s="12" t="s">
        <v>100</v>
      </c>
      <c r="K1736" s="16" t="s">
        <v>6</v>
      </c>
      <c r="L1736" s="16" t="s">
        <v>24</v>
      </c>
      <c r="M1736" s="10">
        <v>1</v>
      </c>
      <c r="N1736" s="19">
        <v>55</v>
      </c>
      <c r="O1736" s="23"/>
      <c r="P1736" s="17">
        <f t="shared" si="60"/>
        <v>66</v>
      </c>
      <c r="Q1736" s="18">
        <f t="shared" si="61"/>
        <v>0</v>
      </c>
    </row>
    <row r="1737" spans="2:17" s="1" customFormat="1" ht="15.75" customHeight="1">
      <c r="B1737" s="14" t="s">
        <v>29</v>
      </c>
      <c r="C1737" s="34"/>
      <c r="D1737" s="26"/>
      <c r="E1737" s="21"/>
      <c r="F1737" s="34" t="s">
        <v>90</v>
      </c>
      <c r="G1737" s="9" t="s">
        <v>30</v>
      </c>
      <c r="H1737" s="11">
        <v>1983</v>
      </c>
      <c r="I1737" s="11" t="s">
        <v>5</v>
      </c>
      <c r="J1737" s="12" t="s">
        <v>100</v>
      </c>
      <c r="K1737" s="16" t="s">
        <v>165</v>
      </c>
      <c r="L1737" s="16" t="s">
        <v>9</v>
      </c>
      <c r="M1737" s="10">
        <v>0</v>
      </c>
      <c r="N1737" s="19">
        <v>45</v>
      </c>
      <c r="O1737" s="23"/>
      <c r="P1737" s="17">
        <f t="shared" si="60"/>
        <v>54</v>
      </c>
      <c r="Q1737" s="18">
        <f t="shared" si="61"/>
        <v>0</v>
      </c>
    </row>
    <row r="1738" spans="2:17" s="1" customFormat="1" ht="15.75" customHeight="1">
      <c r="B1738" s="14" t="s">
        <v>29</v>
      </c>
      <c r="C1738" s="34"/>
      <c r="D1738" s="25"/>
      <c r="E1738" s="40" t="s">
        <v>254</v>
      </c>
      <c r="F1738" s="34" t="s">
        <v>90</v>
      </c>
      <c r="G1738" s="9" t="s">
        <v>30</v>
      </c>
      <c r="H1738" s="11">
        <v>1990</v>
      </c>
      <c r="I1738" s="11" t="s">
        <v>5</v>
      </c>
      <c r="J1738" s="12" t="s">
        <v>100</v>
      </c>
      <c r="K1738" s="16" t="s">
        <v>6</v>
      </c>
      <c r="L1738" s="16" t="s">
        <v>24</v>
      </c>
      <c r="M1738" s="10">
        <v>2</v>
      </c>
      <c r="N1738" s="19">
        <v>105</v>
      </c>
      <c r="O1738" s="23"/>
      <c r="P1738" s="17">
        <f t="shared" si="60"/>
        <v>126</v>
      </c>
      <c r="Q1738" s="18">
        <f t="shared" si="61"/>
        <v>0</v>
      </c>
    </row>
    <row r="1739" spans="2:17" s="1" customFormat="1" ht="15.75" customHeight="1">
      <c r="B1739" s="14" t="s">
        <v>29</v>
      </c>
      <c r="C1739" s="34"/>
      <c r="D1739" s="26"/>
      <c r="E1739" s="21"/>
      <c r="F1739" s="34" t="s">
        <v>90</v>
      </c>
      <c r="G1739" s="9" t="s">
        <v>30</v>
      </c>
      <c r="H1739" s="11">
        <v>1992</v>
      </c>
      <c r="I1739" s="11" t="s">
        <v>5</v>
      </c>
      <c r="J1739" s="12" t="s">
        <v>100</v>
      </c>
      <c r="K1739" s="16" t="s">
        <v>25</v>
      </c>
      <c r="L1739" s="16" t="s">
        <v>7</v>
      </c>
      <c r="M1739" s="10">
        <v>1</v>
      </c>
      <c r="N1739" s="19">
        <v>50</v>
      </c>
      <c r="O1739" s="23"/>
      <c r="P1739" s="17">
        <f t="shared" si="60"/>
        <v>60</v>
      </c>
      <c r="Q1739" s="18">
        <f t="shared" si="61"/>
        <v>0</v>
      </c>
    </row>
    <row r="1740" spans="2:17" s="1" customFormat="1" ht="15.75" customHeight="1">
      <c r="B1740" s="14" t="s">
        <v>29</v>
      </c>
      <c r="C1740" s="34"/>
      <c r="D1740" s="26"/>
      <c r="E1740" s="21"/>
      <c r="F1740" s="34" t="s">
        <v>90</v>
      </c>
      <c r="G1740" s="9" t="s">
        <v>30</v>
      </c>
      <c r="H1740" s="11">
        <v>2001</v>
      </c>
      <c r="I1740" s="11" t="s">
        <v>5</v>
      </c>
      <c r="J1740" s="12" t="s">
        <v>33</v>
      </c>
      <c r="K1740" s="16" t="s">
        <v>6</v>
      </c>
      <c r="L1740" s="16" t="s">
        <v>7</v>
      </c>
      <c r="M1740" s="10">
        <v>0</v>
      </c>
      <c r="N1740" s="19">
        <v>85</v>
      </c>
      <c r="O1740" s="23">
        <v>1020</v>
      </c>
      <c r="P1740" s="17">
        <f t="shared" si="60"/>
        <v>102</v>
      </c>
      <c r="Q1740" s="18">
        <f t="shared" si="61"/>
        <v>1224</v>
      </c>
    </row>
    <row r="1741" spans="2:17" s="1" customFormat="1" ht="15.75" customHeight="1">
      <c r="B1741" s="14" t="s">
        <v>29</v>
      </c>
      <c r="C1741" s="34"/>
      <c r="D1741" s="26" t="s">
        <v>251</v>
      </c>
      <c r="E1741" s="21"/>
      <c r="F1741" s="34" t="s">
        <v>90</v>
      </c>
      <c r="G1741" s="9" t="s">
        <v>30</v>
      </c>
      <c r="H1741" s="11">
        <v>2002</v>
      </c>
      <c r="I1741" s="11" t="s">
        <v>5</v>
      </c>
      <c r="J1741" s="12" t="s">
        <v>100</v>
      </c>
      <c r="K1741" s="16" t="s">
        <v>6</v>
      </c>
      <c r="L1741" s="16" t="s">
        <v>7</v>
      </c>
      <c r="M1741" s="10">
        <v>1</v>
      </c>
      <c r="N1741" s="19">
        <v>65</v>
      </c>
      <c r="O1741" s="23"/>
      <c r="P1741" s="17">
        <f t="shared" si="60"/>
        <v>78</v>
      </c>
      <c r="Q1741" s="18">
        <f t="shared" si="61"/>
        <v>0</v>
      </c>
    </row>
    <row r="1742" spans="2:17" s="1" customFormat="1" ht="15.75" customHeight="1">
      <c r="B1742" s="14" t="s">
        <v>29</v>
      </c>
      <c r="C1742" s="34"/>
      <c r="D1742" s="28"/>
      <c r="E1742" s="24"/>
      <c r="F1742" s="34" t="s">
        <v>90</v>
      </c>
      <c r="G1742" s="9" t="s">
        <v>30</v>
      </c>
      <c r="H1742" s="11">
        <v>2011</v>
      </c>
      <c r="I1742" s="11" t="s">
        <v>12</v>
      </c>
      <c r="J1742" s="12" t="s">
        <v>100</v>
      </c>
      <c r="K1742" s="16" t="s">
        <v>6</v>
      </c>
      <c r="L1742" s="16" t="s">
        <v>7</v>
      </c>
      <c r="M1742" s="10">
        <v>1</v>
      </c>
      <c r="N1742" s="19">
        <v>150</v>
      </c>
      <c r="O1742" s="23"/>
      <c r="P1742" s="17">
        <f t="shared" si="60"/>
        <v>180</v>
      </c>
      <c r="Q1742" s="18">
        <f t="shared" si="61"/>
        <v>0</v>
      </c>
    </row>
    <row r="1743" spans="2:17" s="1" customFormat="1" ht="15.75" customHeight="1">
      <c r="B1743" s="14" t="s">
        <v>160</v>
      </c>
      <c r="C1743" s="34"/>
      <c r="D1743" s="26"/>
      <c r="E1743" s="21"/>
      <c r="F1743" s="34" t="s">
        <v>90</v>
      </c>
      <c r="G1743" s="9" t="s">
        <v>30</v>
      </c>
      <c r="H1743" s="11">
        <v>1950</v>
      </c>
      <c r="I1743" s="11" t="s">
        <v>5</v>
      </c>
      <c r="J1743" s="12" t="s">
        <v>100</v>
      </c>
      <c r="K1743" s="16" t="s">
        <v>25</v>
      </c>
      <c r="L1743" s="16" t="s">
        <v>9</v>
      </c>
      <c r="M1743" s="10">
        <v>1</v>
      </c>
      <c r="N1743" s="19">
        <v>250</v>
      </c>
      <c r="O1743" s="23"/>
      <c r="P1743" s="17">
        <f t="shared" si="60"/>
        <v>300</v>
      </c>
      <c r="Q1743" s="18">
        <f t="shared" si="61"/>
        <v>0</v>
      </c>
    </row>
    <row r="1744" spans="2:17" s="1" customFormat="1" ht="15.75" customHeight="1">
      <c r="B1744" s="14" t="s">
        <v>160</v>
      </c>
      <c r="C1744" s="34"/>
      <c r="D1744" s="26"/>
      <c r="E1744" s="44"/>
      <c r="F1744" s="34" t="s">
        <v>90</v>
      </c>
      <c r="G1744" s="9" t="s">
        <v>30</v>
      </c>
      <c r="H1744" s="11">
        <v>1975</v>
      </c>
      <c r="I1744" s="11" t="s">
        <v>5</v>
      </c>
      <c r="J1744" s="12" t="s">
        <v>100</v>
      </c>
      <c r="K1744" s="16" t="s">
        <v>25</v>
      </c>
      <c r="L1744" s="16" t="s">
        <v>7</v>
      </c>
      <c r="M1744" s="10">
        <v>1</v>
      </c>
      <c r="N1744" s="19">
        <v>50</v>
      </c>
      <c r="O1744" s="23"/>
      <c r="P1744" s="17">
        <f t="shared" si="60"/>
        <v>60</v>
      </c>
      <c r="Q1744" s="18">
        <f t="shared" si="61"/>
        <v>0</v>
      </c>
    </row>
    <row r="1745" spans="2:17" s="1" customFormat="1" ht="15.75" customHeight="1">
      <c r="B1745" s="14" t="s">
        <v>160</v>
      </c>
      <c r="C1745" s="34"/>
      <c r="D1745" s="26"/>
      <c r="E1745" s="21"/>
      <c r="F1745" s="34" t="s">
        <v>90</v>
      </c>
      <c r="G1745" s="9" t="s">
        <v>30</v>
      </c>
      <c r="H1745" s="11">
        <v>1985</v>
      </c>
      <c r="I1745" s="11" t="s">
        <v>5</v>
      </c>
      <c r="J1745" s="12" t="s">
        <v>33</v>
      </c>
      <c r="K1745" s="16" t="s">
        <v>105</v>
      </c>
      <c r="L1745" s="16" t="s">
        <v>7</v>
      </c>
      <c r="M1745" s="10">
        <v>10</v>
      </c>
      <c r="N1745" s="19">
        <v>66</v>
      </c>
      <c r="O1745" s="23"/>
      <c r="P1745" s="17">
        <f t="shared" si="60"/>
        <v>79.2</v>
      </c>
      <c r="Q1745" s="18">
        <f t="shared" si="61"/>
        <v>0</v>
      </c>
    </row>
    <row r="1746" spans="2:17" s="1" customFormat="1" ht="15.75" customHeight="1">
      <c r="B1746" s="14" t="s">
        <v>160</v>
      </c>
      <c r="C1746" s="34"/>
      <c r="D1746" s="26"/>
      <c r="E1746" s="21"/>
      <c r="F1746" s="34" t="s">
        <v>90</v>
      </c>
      <c r="G1746" s="9" t="s">
        <v>30</v>
      </c>
      <c r="H1746" s="11">
        <v>1988</v>
      </c>
      <c r="I1746" s="11" t="s">
        <v>5</v>
      </c>
      <c r="J1746" s="12" t="s">
        <v>100</v>
      </c>
      <c r="K1746" s="16" t="s">
        <v>6</v>
      </c>
      <c r="L1746" s="16" t="s">
        <v>7</v>
      </c>
      <c r="M1746" s="10">
        <v>2</v>
      </c>
      <c r="N1746" s="19">
        <v>55</v>
      </c>
      <c r="O1746" s="23"/>
      <c r="P1746" s="17">
        <f t="shared" si="60"/>
        <v>66</v>
      </c>
      <c r="Q1746" s="18">
        <f t="shared" si="61"/>
        <v>0</v>
      </c>
    </row>
    <row r="1747" spans="2:17" s="1" customFormat="1" ht="15.75" customHeight="1">
      <c r="B1747" s="14" t="s">
        <v>160</v>
      </c>
      <c r="C1747" s="34"/>
      <c r="D1747" s="26"/>
      <c r="E1747" s="21"/>
      <c r="F1747" s="34" t="s">
        <v>90</v>
      </c>
      <c r="G1747" s="9" t="s">
        <v>30</v>
      </c>
      <c r="H1747" s="11">
        <v>1989</v>
      </c>
      <c r="I1747" s="11" t="s">
        <v>5</v>
      </c>
      <c r="J1747" s="12" t="s">
        <v>100</v>
      </c>
      <c r="K1747" s="16" t="s">
        <v>6</v>
      </c>
      <c r="L1747" s="16" t="s">
        <v>7</v>
      </c>
      <c r="M1747" s="10">
        <v>3</v>
      </c>
      <c r="N1747" s="19">
        <v>85</v>
      </c>
      <c r="O1747" s="23"/>
      <c r="P1747" s="17">
        <f t="shared" si="60"/>
        <v>102</v>
      </c>
      <c r="Q1747" s="18">
        <f t="shared" si="61"/>
        <v>0</v>
      </c>
    </row>
    <row r="1748" spans="2:17" s="1" customFormat="1" ht="15.75" customHeight="1">
      <c r="B1748" s="14" t="s">
        <v>160</v>
      </c>
      <c r="C1748" s="34"/>
      <c r="D1748" s="26"/>
      <c r="E1748" s="21"/>
      <c r="F1748" s="34" t="s">
        <v>90</v>
      </c>
      <c r="G1748" s="9" t="s">
        <v>30</v>
      </c>
      <c r="H1748" s="11">
        <v>1989</v>
      </c>
      <c r="I1748" s="11" t="s">
        <v>5</v>
      </c>
      <c r="J1748" s="12" t="s">
        <v>100</v>
      </c>
      <c r="K1748" s="16" t="s">
        <v>6</v>
      </c>
      <c r="L1748" s="16" t="s">
        <v>7</v>
      </c>
      <c r="M1748" s="10">
        <v>2</v>
      </c>
      <c r="N1748" s="19">
        <v>85</v>
      </c>
      <c r="O1748" s="23"/>
      <c r="P1748" s="17">
        <f t="shared" si="60"/>
        <v>102</v>
      </c>
      <c r="Q1748" s="18">
        <f t="shared" si="61"/>
        <v>0</v>
      </c>
    </row>
    <row r="1749" spans="2:17" s="1" customFormat="1" ht="15.75" customHeight="1">
      <c r="B1749" s="14" t="s">
        <v>160</v>
      </c>
      <c r="C1749" s="34"/>
      <c r="D1749" s="25"/>
      <c r="E1749" s="40" t="s">
        <v>254</v>
      </c>
      <c r="F1749" s="34" t="s">
        <v>90</v>
      </c>
      <c r="G1749" s="9" t="s">
        <v>30</v>
      </c>
      <c r="H1749" s="11">
        <v>1990</v>
      </c>
      <c r="I1749" s="11" t="s">
        <v>5</v>
      </c>
      <c r="J1749" s="12" t="s">
        <v>100</v>
      </c>
      <c r="K1749" s="16" t="s">
        <v>6</v>
      </c>
      <c r="L1749" s="16" t="s">
        <v>7</v>
      </c>
      <c r="M1749" s="10">
        <v>0</v>
      </c>
      <c r="N1749" s="19">
        <v>80</v>
      </c>
      <c r="O1749" s="23"/>
      <c r="P1749" s="17">
        <f t="shared" si="60"/>
        <v>96</v>
      </c>
      <c r="Q1749" s="18">
        <f t="shared" si="61"/>
        <v>0</v>
      </c>
    </row>
    <row r="1750" spans="2:17" s="1" customFormat="1" ht="15.75" customHeight="1">
      <c r="B1750" s="14" t="s">
        <v>160</v>
      </c>
      <c r="C1750" s="34"/>
      <c r="D1750" s="26"/>
      <c r="E1750" s="21"/>
      <c r="F1750" s="34" t="s">
        <v>90</v>
      </c>
      <c r="G1750" s="9" t="s">
        <v>30</v>
      </c>
      <c r="H1750" s="11">
        <v>1990</v>
      </c>
      <c r="I1750" s="11" t="s">
        <v>5</v>
      </c>
      <c r="J1750" s="12" t="s">
        <v>100</v>
      </c>
      <c r="K1750" s="16" t="s">
        <v>6</v>
      </c>
      <c r="L1750" s="16" t="s">
        <v>7</v>
      </c>
      <c r="M1750" s="10">
        <v>2</v>
      </c>
      <c r="N1750" s="19">
        <v>85</v>
      </c>
      <c r="O1750" s="23"/>
      <c r="P1750" s="17">
        <f t="shared" si="60"/>
        <v>102</v>
      </c>
      <c r="Q1750" s="18">
        <f t="shared" si="61"/>
        <v>0</v>
      </c>
    </row>
    <row r="1751" spans="2:17" s="1" customFormat="1" ht="15.75" customHeight="1">
      <c r="B1751" s="14" t="s">
        <v>160</v>
      </c>
      <c r="C1751" s="34"/>
      <c r="D1751" s="26"/>
      <c r="E1751" s="21"/>
      <c r="F1751" s="34" t="s">
        <v>90</v>
      </c>
      <c r="G1751" s="9" t="s">
        <v>30</v>
      </c>
      <c r="H1751" s="11">
        <v>1990</v>
      </c>
      <c r="I1751" s="11" t="s">
        <v>5</v>
      </c>
      <c r="J1751" s="12" t="s">
        <v>100</v>
      </c>
      <c r="K1751" s="16" t="s">
        <v>25</v>
      </c>
      <c r="L1751" s="16" t="s">
        <v>7</v>
      </c>
      <c r="M1751" s="10">
        <v>0</v>
      </c>
      <c r="N1751" s="19">
        <v>75</v>
      </c>
      <c r="O1751" s="23"/>
      <c r="P1751" s="17">
        <f t="shared" si="60"/>
        <v>90</v>
      </c>
      <c r="Q1751" s="18">
        <f t="shared" si="61"/>
        <v>0</v>
      </c>
    </row>
    <row r="1752" spans="2:17" s="1" customFormat="1" ht="15.75" customHeight="1">
      <c r="B1752" s="14" t="s">
        <v>160</v>
      </c>
      <c r="C1752" s="34"/>
      <c r="D1752" s="26"/>
      <c r="E1752" s="21"/>
      <c r="F1752" s="34" t="s">
        <v>90</v>
      </c>
      <c r="G1752" s="9" t="s">
        <v>30</v>
      </c>
      <c r="H1752" s="11">
        <v>2009</v>
      </c>
      <c r="I1752" s="11" t="s">
        <v>5</v>
      </c>
      <c r="J1752" s="12" t="s">
        <v>100</v>
      </c>
      <c r="K1752" s="16" t="s">
        <v>6</v>
      </c>
      <c r="L1752" s="16" t="s">
        <v>7</v>
      </c>
      <c r="M1752" s="10">
        <v>0</v>
      </c>
      <c r="N1752" s="19">
        <v>70</v>
      </c>
      <c r="O1752" s="23"/>
      <c r="P1752" s="17">
        <f t="shared" si="60"/>
        <v>84</v>
      </c>
      <c r="Q1752" s="18">
        <f t="shared" si="61"/>
        <v>0</v>
      </c>
    </row>
    <row r="1753" spans="2:17" s="1" customFormat="1" ht="15.75" customHeight="1">
      <c r="B1753" s="14" t="s">
        <v>160</v>
      </c>
      <c r="C1753" s="34"/>
      <c r="D1753" s="28"/>
      <c r="E1753" s="24"/>
      <c r="F1753" s="34" t="s">
        <v>90</v>
      </c>
      <c r="G1753" s="9" t="s">
        <v>30</v>
      </c>
      <c r="H1753" s="11">
        <v>2012</v>
      </c>
      <c r="I1753" s="11" t="s">
        <v>5</v>
      </c>
      <c r="J1753" s="12" t="s">
        <v>100</v>
      </c>
      <c r="K1753" s="16" t="s">
        <v>6</v>
      </c>
      <c r="L1753" s="16" t="s">
        <v>7</v>
      </c>
      <c r="M1753" s="10">
        <v>3</v>
      </c>
      <c r="N1753" s="19">
        <v>35</v>
      </c>
      <c r="O1753" s="23"/>
      <c r="P1753" s="17">
        <f t="shared" si="60"/>
        <v>42</v>
      </c>
      <c r="Q1753" s="18">
        <f t="shared" si="61"/>
        <v>0</v>
      </c>
    </row>
    <row r="1754" spans="2:17" s="1" customFormat="1" ht="15.75" customHeight="1">
      <c r="B1754" s="14" t="s">
        <v>269</v>
      </c>
      <c r="C1754" s="34"/>
      <c r="D1754" s="25"/>
      <c r="E1754" s="20"/>
      <c r="F1754" s="34" t="s">
        <v>90</v>
      </c>
      <c r="G1754" s="9" t="s">
        <v>30</v>
      </c>
      <c r="H1754" s="11">
        <v>1985</v>
      </c>
      <c r="I1754" s="11" t="s">
        <v>5</v>
      </c>
      <c r="J1754" s="12" t="s">
        <v>33</v>
      </c>
      <c r="K1754" s="16" t="s">
        <v>6</v>
      </c>
      <c r="L1754" s="16" t="s">
        <v>24</v>
      </c>
      <c r="M1754" s="10">
        <v>12</v>
      </c>
      <c r="N1754" s="19">
        <v>50</v>
      </c>
      <c r="O1754" s="23">
        <v>600</v>
      </c>
      <c r="P1754" s="17">
        <f t="shared" si="60"/>
        <v>60</v>
      </c>
      <c r="Q1754" s="18">
        <f t="shared" si="61"/>
        <v>720</v>
      </c>
    </row>
    <row r="1755" spans="2:17" s="1" customFormat="1" ht="15.75" customHeight="1">
      <c r="B1755" s="14" t="s">
        <v>269</v>
      </c>
      <c r="C1755" s="34"/>
      <c r="D1755" s="25"/>
      <c r="E1755" s="20"/>
      <c r="F1755" s="34" t="s">
        <v>90</v>
      </c>
      <c r="G1755" s="9" t="s">
        <v>30</v>
      </c>
      <c r="H1755" s="11">
        <v>1986</v>
      </c>
      <c r="I1755" s="11" t="s">
        <v>5</v>
      </c>
      <c r="J1755" s="12" t="s">
        <v>33</v>
      </c>
      <c r="K1755" s="16" t="s">
        <v>6</v>
      </c>
      <c r="L1755" s="16" t="s">
        <v>7</v>
      </c>
      <c r="M1755" s="10">
        <v>0</v>
      </c>
      <c r="N1755" s="19">
        <v>60</v>
      </c>
      <c r="O1755" s="23">
        <v>720</v>
      </c>
      <c r="P1755" s="17">
        <f t="shared" si="60"/>
        <v>72</v>
      </c>
      <c r="Q1755" s="18">
        <f t="shared" si="61"/>
        <v>864</v>
      </c>
    </row>
    <row r="1756" spans="2:17" s="1" customFormat="1" ht="15.75" customHeight="1">
      <c r="B1756" s="14" t="s">
        <v>269</v>
      </c>
      <c r="C1756" s="34"/>
      <c r="D1756" s="25"/>
      <c r="E1756" s="20"/>
      <c r="F1756" s="34" t="s">
        <v>90</v>
      </c>
      <c r="G1756" s="9" t="s">
        <v>30</v>
      </c>
      <c r="H1756" s="11">
        <v>1988</v>
      </c>
      <c r="I1756" s="11" t="s">
        <v>5</v>
      </c>
      <c r="J1756" s="12" t="s">
        <v>33</v>
      </c>
      <c r="K1756" s="16" t="s">
        <v>6</v>
      </c>
      <c r="L1756" s="16" t="s">
        <v>9</v>
      </c>
      <c r="M1756" s="10">
        <v>0</v>
      </c>
      <c r="N1756" s="19">
        <v>45</v>
      </c>
      <c r="O1756" s="23">
        <v>540</v>
      </c>
      <c r="P1756" s="17">
        <f t="shared" si="60"/>
        <v>54</v>
      </c>
      <c r="Q1756" s="18">
        <f t="shared" si="61"/>
        <v>648</v>
      </c>
    </row>
    <row r="1757" spans="2:17" s="1" customFormat="1" ht="15.75" customHeight="1">
      <c r="B1757" s="14" t="s">
        <v>269</v>
      </c>
      <c r="C1757" s="34"/>
      <c r="D1757" s="26"/>
      <c r="E1757" s="21"/>
      <c r="F1757" s="34" t="s">
        <v>90</v>
      </c>
      <c r="G1757" s="9" t="s">
        <v>30</v>
      </c>
      <c r="H1757" s="11">
        <v>1989</v>
      </c>
      <c r="I1757" s="11" t="s">
        <v>5</v>
      </c>
      <c r="J1757" s="12" t="s">
        <v>100</v>
      </c>
      <c r="K1757" s="16" t="s">
        <v>6</v>
      </c>
      <c r="L1757" s="16" t="s">
        <v>7</v>
      </c>
      <c r="M1757" s="10">
        <v>0</v>
      </c>
      <c r="N1757" s="19">
        <v>60</v>
      </c>
      <c r="O1757" s="23"/>
      <c r="P1757" s="17">
        <f t="shared" si="60"/>
        <v>72</v>
      </c>
      <c r="Q1757" s="18">
        <f t="shared" si="61"/>
        <v>0</v>
      </c>
    </row>
    <row r="1758" spans="2:17" s="1" customFormat="1" ht="15.75" customHeight="1">
      <c r="B1758" s="14" t="s">
        <v>269</v>
      </c>
      <c r="C1758" s="34"/>
      <c r="D1758" s="25"/>
      <c r="E1758" s="20"/>
      <c r="F1758" s="34" t="s">
        <v>90</v>
      </c>
      <c r="G1758" s="9" t="s">
        <v>30</v>
      </c>
      <c r="H1758" s="11">
        <v>1989</v>
      </c>
      <c r="I1758" s="11" t="s">
        <v>5</v>
      </c>
      <c r="J1758" s="12" t="s">
        <v>33</v>
      </c>
      <c r="K1758" s="16" t="s">
        <v>6</v>
      </c>
      <c r="L1758" s="16" t="s">
        <v>7</v>
      </c>
      <c r="M1758" s="10">
        <v>0</v>
      </c>
      <c r="N1758" s="19">
        <v>60</v>
      </c>
      <c r="O1758" s="23">
        <v>720</v>
      </c>
      <c r="P1758" s="17">
        <f t="shared" si="60"/>
        <v>72</v>
      </c>
      <c r="Q1758" s="18">
        <f t="shared" si="61"/>
        <v>864</v>
      </c>
    </row>
    <row r="1759" spans="2:17" s="1" customFormat="1" ht="15.75" customHeight="1">
      <c r="B1759" s="14" t="s">
        <v>269</v>
      </c>
      <c r="C1759" s="34"/>
      <c r="D1759" s="26"/>
      <c r="E1759" s="21"/>
      <c r="F1759" s="34" t="s">
        <v>90</v>
      </c>
      <c r="G1759" s="9" t="s">
        <v>30</v>
      </c>
      <c r="H1759" s="11">
        <v>1990</v>
      </c>
      <c r="I1759" s="11" t="s">
        <v>5</v>
      </c>
      <c r="J1759" s="12" t="s">
        <v>100</v>
      </c>
      <c r="K1759" s="16" t="s">
        <v>6</v>
      </c>
      <c r="L1759" s="16" t="s">
        <v>7</v>
      </c>
      <c r="M1759" s="10">
        <v>0</v>
      </c>
      <c r="N1759" s="19">
        <v>70</v>
      </c>
      <c r="O1759" s="23"/>
      <c r="P1759" s="17">
        <f t="shared" si="60"/>
        <v>84</v>
      </c>
      <c r="Q1759" s="18">
        <f t="shared" si="61"/>
        <v>0</v>
      </c>
    </row>
    <row r="1760" spans="2:17" s="1" customFormat="1" ht="15.75" customHeight="1">
      <c r="B1760" s="14" t="s">
        <v>46</v>
      </c>
      <c r="C1760" s="34" t="s">
        <v>273</v>
      </c>
      <c r="D1760" s="26"/>
      <c r="E1760" s="40" t="s">
        <v>254</v>
      </c>
      <c r="F1760" s="34" t="s">
        <v>90</v>
      </c>
      <c r="G1760" s="9" t="s">
        <v>30</v>
      </c>
      <c r="H1760" s="11">
        <v>2005</v>
      </c>
      <c r="I1760" s="11" t="s">
        <v>5</v>
      </c>
      <c r="J1760" s="12" t="s">
        <v>100</v>
      </c>
      <c r="K1760" s="16" t="s">
        <v>6</v>
      </c>
      <c r="L1760" s="16" t="s">
        <v>7</v>
      </c>
      <c r="M1760" s="10">
        <v>1</v>
      </c>
      <c r="N1760" s="19">
        <v>50</v>
      </c>
      <c r="O1760" s="23"/>
      <c r="P1760" s="17">
        <f t="shared" si="60"/>
        <v>60</v>
      </c>
      <c r="Q1760" s="18">
        <f t="shared" si="61"/>
        <v>0</v>
      </c>
    </row>
    <row r="1761" spans="2:17" s="1" customFormat="1" ht="15.75" customHeight="1">
      <c r="B1761" s="14" t="s">
        <v>46</v>
      </c>
      <c r="C1761" s="34" t="s">
        <v>273</v>
      </c>
      <c r="D1761" s="26"/>
      <c r="E1761" s="21"/>
      <c r="F1761" s="34" t="s">
        <v>90</v>
      </c>
      <c r="G1761" s="9" t="s">
        <v>30</v>
      </c>
      <c r="H1761" s="11">
        <v>2006</v>
      </c>
      <c r="I1761" s="11" t="s">
        <v>5</v>
      </c>
      <c r="J1761" s="12" t="s">
        <v>100</v>
      </c>
      <c r="K1761" s="16" t="s">
        <v>6</v>
      </c>
      <c r="L1761" s="16" t="s">
        <v>7</v>
      </c>
      <c r="M1761" s="10">
        <v>0</v>
      </c>
      <c r="N1761" s="19">
        <v>45</v>
      </c>
      <c r="O1761" s="23"/>
      <c r="P1761" s="17">
        <f t="shared" si="60"/>
        <v>54</v>
      </c>
      <c r="Q1761" s="18">
        <f t="shared" si="61"/>
        <v>0</v>
      </c>
    </row>
    <row r="1762" spans="2:17" s="1" customFormat="1" ht="15.75" customHeight="1">
      <c r="B1762" s="14" t="s">
        <v>46</v>
      </c>
      <c r="C1762" s="34" t="s">
        <v>273</v>
      </c>
      <c r="D1762" s="26"/>
      <c r="E1762" s="21"/>
      <c r="F1762" s="34" t="s">
        <v>90</v>
      </c>
      <c r="G1762" s="9" t="s">
        <v>30</v>
      </c>
      <c r="H1762" s="11">
        <v>2017</v>
      </c>
      <c r="I1762" s="11" t="s">
        <v>5</v>
      </c>
      <c r="J1762" s="12" t="s">
        <v>100</v>
      </c>
      <c r="K1762" s="16" t="s">
        <v>6</v>
      </c>
      <c r="L1762" s="16" t="s">
        <v>7</v>
      </c>
      <c r="M1762" s="10">
        <v>1</v>
      </c>
      <c r="N1762" s="19">
        <v>35</v>
      </c>
      <c r="O1762" s="23"/>
      <c r="P1762" s="17">
        <f t="shared" si="60"/>
        <v>42</v>
      </c>
      <c r="Q1762" s="18">
        <f t="shared" si="61"/>
        <v>0</v>
      </c>
    </row>
    <row r="1763" spans="2:17" s="1" customFormat="1" ht="15.75" customHeight="1">
      <c r="B1763" s="14" t="s">
        <v>46</v>
      </c>
      <c r="C1763" s="34" t="s">
        <v>273</v>
      </c>
      <c r="D1763" s="26"/>
      <c r="E1763" s="21"/>
      <c r="F1763" s="34" t="s">
        <v>90</v>
      </c>
      <c r="G1763" s="9" t="s">
        <v>30</v>
      </c>
      <c r="H1763" s="11">
        <v>2020</v>
      </c>
      <c r="I1763" s="11" t="s">
        <v>5</v>
      </c>
      <c r="J1763" s="12" t="s">
        <v>100</v>
      </c>
      <c r="K1763" s="16" t="s">
        <v>6</v>
      </c>
      <c r="L1763" s="16" t="s">
        <v>7</v>
      </c>
      <c r="M1763" s="10">
        <v>1</v>
      </c>
      <c r="N1763" s="19">
        <v>35</v>
      </c>
      <c r="O1763" s="23"/>
      <c r="P1763" s="17">
        <f t="shared" si="60"/>
        <v>42</v>
      </c>
      <c r="Q1763" s="18">
        <f t="shared" si="61"/>
        <v>0</v>
      </c>
    </row>
    <row r="1764" spans="2:17" s="1" customFormat="1" ht="15.75" customHeight="1">
      <c r="B1764" s="14" t="s">
        <v>46</v>
      </c>
      <c r="C1764" s="34" t="s">
        <v>573</v>
      </c>
      <c r="D1764" s="26"/>
      <c r="E1764" s="21"/>
      <c r="F1764" s="34" t="s">
        <v>90</v>
      </c>
      <c r="G1764" s="9" t="s">
        <v>30</v>
      </c>
      <c r="H1764" s="11">
        <v>2019</v>
      </c>
      <c r="I1764" s="11" t="s">
        <v>5</v>
      </c>
      <c r="J1764" s="12" t="s">
        <v>100</v>
      </c>
      <c r="K1764" s="16" t="s">
        <v>6</v>
      </c>
      <c r="L1764" s="16" t="s">
        <v>7</v>
      </c>
      <c r="M1764" s="10">
        <v>1</v>
      </c>
      <c r="N1764" s="19">
        <v>20</v>
      </c>
      <c r="O1764" s="23"/>
      <c r="P1764" s="17">
        <f t="shared" si="60"/>
        <v>24</v>
      </c>
      <c r="Q1764" s="18">
        <f t="shared" si="61"/>
        <v>0</v>
      </c>
    </row>
    <row r="1765" spans="2:17" s="1" customFormat="1" ht="15.75" customHeight="1">
      <c r="B1765" s="14" t="s">
        <v>46</v>
      </c>
      <c r="C1765" s="34" t="s">
        <v>573</v>
      </c>
      <c r="D1765" s="26"/>
      <c r="E1765" s="21"/>
      <c r="F1765" s="34" t="s">
        <v>90</v>
      </c>
      <c r="G1765" s="9" t="s">
        <v>30</v>
      </c>
      <c r="H1765" s="11">
        <v>2020</v>
      </c>
      <c r="I1765" s="11" t="s">
        <v>5</v>
      </c>
      <c r="J1765" s="12" t="s">
        <v>100</v>
      </c>
      <c r="K1765" s="16" t="s">
        <v>6</v>
      </c>
      <c r="L1765" s="16" t="s">
        <v>7</v>
      </c>
      <c r="M1765" s="10">
        <v>1</v>
      </c>
      <c r="N1765" s="19">
        <v>20</v>
      </c>
      <c r="O1765" s="23"/>
      <c r="P1765" s="17">
        <f t="shared" si="60"/>
        <v>24</v>
      </c>
      <c r="Q1765" s="18">
        <f t="shared" si="61"/>
        <v>0</v>
      </c>
    </row>
    <row r="1766" spans="2:17" s="1" customFormat="1" ht="15.75" customHeight="1">
      <c r="B1766" s="14" t="s">
        <v>46</v>
      </c>
      <c r="C1766" s="34"/>
      <c r="D1766" s="26"/>
      <c r="E1766" s="21"/>
      <c r="F1766" s="34" t="s">
        <v>90</v>
      </c>
      <c r="G1766" s="9" t="s">
        <v>30</v>
      </c>
      <c r="H1766" s="11">
        <v>1945</v>
      </c>
      <c r="I1766" s="11" t="s">
        <v>5</v>
      </c>
      <c r="J1766" s="12" t="s">
        <v>15</v>
      </c>
      <c r="K1766" s="16" t="s">
        <v>6</v>
      </c>
      <c r="L1766" s="16" t="s">
        <v>24</v>
      </c>
      <c r="M1766" s="10">
        <v>0</v>
      </c>
      <c r="N1766" s="19">
        <v>1850</v>
      </c>
      <c r="O1766" s="23">
        <v>1850</v>
      </c>
      <c r="P1766" s="17">
        <f t="shared" si="60"/>
        <v>2220</v>
      </c>
      <c r="Q1766" s="18">
        <f t="shared" si="61"/>
        <v>2220</v>
      </c>
    </row>
    <row r="1767" spans="2:17" s="1" customFormat="1" ht="15.75" customHeight="1">
      <c r="B1767" s="14" t="s">
        <v>46</v>
      </c>
      <c r="C1767" s="34"/>
      <c r="D1767" s="25"/>
      <c r="E1767" s="20"/>
      <c r="F1767" s="34" t="s">
        <v>90</v>
      </c>
      <c r="G1767" s="9" t="s">
        <v>30</v>
      </c>
      <c r="H1767" s="11">
        <v>1978</v>
      </c>
      <c r="I1767" s="11" t="s">
        <v>5</v>
      </c>
      <c r="J1767" s="12" t="s">
        <v>100</v>
      </c>
      <c r="K1767" s="16" t="s">
        <v>6</v>
      </c>
      <c r="L1767" s="16" t="s">
        <v>24</v>
      </c>
      <c r="M1767" s="10">
        <v>0</v>
      </c>
      <c r="N1767" s="19">
        <v>105</v>
      </c>
      <c r="O1767" s="23"/>
      <c r="P1767" s="17">
        <f t="shared" si="60"/>
        <v>126</v>
      </c>
      <c r="Q1767" s="18">
        <f t="shared" si="61"/>
        <v>0</v>
      </c>
    </row>
    <row r="1768" spans="2:17" s="1" customFormat="1" ht="15.75" customHeight="1">
      <c r="B1768" s="14" t="s">
        <v>46</v>
      </c>
      <c r="C1768" s="34"/>
      <c r="D1768" s="25"/>
      <c r="E1768" s="20"/>
      <c r="F1768" s="34" t="s">
        <v>90</v>
      </c>
      <c r="G1768" s="9" t="s">
        <v>30</v>
      </c>
      <c r="H1768" s="11">
        <v>1981</v>
      </c>
      <c r="I1768" s="11" t="s">
        <v>5</v>
      </c>
      <c r="J1768" s="12" t="s">
        <v>100</v>
      </c>
      <c r="K1768" s="16" t="s">
        <v>6</v>
      </c>
      <c r="L1768" s="16" t="s">
        <v>24</v>
      </c>
      <c r="M1768" s="10">
        <v>0</v>
      </c>
      <c r="N1768" s="19">
        <v>90</v>
      </c>
      <c r="O1768" s="23"/>
      <c r="P1768" s="17">
        <f t="shared" si="60"/>
        <v>108</v>
      </c>
      <c r="Q1768" s="18">
        <f t="shared" si="61"/>
        <v>0</v>
      </c>
    </row>
    <row r="1769" spans="2:17" s="1" customFormat="1" ht="15.75" customHeight="1">
      <c r="B1769" s="14" t="s">
        <v>46</v>
      </c>
      <c r="C1769" s="34"/>
      <c r="D1769" s="26"/>
      <c r="E1769" s="21"/>
      <c r="F1769" s="34" t="s">
        <v>90</v>
      </c>
      <c r="G1769" s="9" t="s">
        <v>30</v>
      </c>
      <c r="H1769" s="11">
        <v>1981</v>
      </c>
      <c r="I1769" s="11" t="s">
        <v>5</v>
      </c>
      <c r="J1769" s="12" t="s">
        <v>100</v>
      </c>
      <c r="K1769" s="16" t="s">
        <v>8</v>
      </c>
      <c r="L1769" s="16" t="s">
        <v>24</v>
      </c>
      <c r="M1769" s="10">
        <v>0</v>
      </c>
      <c r="N1769" s="19">
        <v>70</v>
      </c>
      <c r="O1769" s="23"/>
      <c r="P1769" s="17">
        <f t="shared" si="60"/>
        <v>84</v>
      </c>
      <c r="Q1769" s="18">
        <f t="shared" si="61"/>
        <v>0</v>
      </c>
    </row>
    <row r="1770" spans="2:17" s="1" customFormat="1" ht="15.75" customHeight="1">
      <c r="B1770" s="14" t="s">
        <v>46</v>
      </c>
      <c r="C1770" s="34"/>
      <c r="D1770" s="26" t="s">
        <v>251</v>
      </c>
      <c r="E1770" s="21"/>
      <c r="F1770" s="34" t="s">
        <v>90</v>
      </c>
      <c r="G1770" s="9" t="s">
        <v>30</v>
      </c>
      <c r="H1770" s="11">
        <v>1982</v>
      </c>
      <c r="I1770" s="11" t="s">
        <v>12</v>
      </c>
      <c r="J1770" s="12" t="s">
        <v>100</v>
      </c>
      <c r="K1770" s="16" t="s">
        <v>25</v>
      </c>
      <c r="L1770" s="16" t="s">
        <v>7</v>
      </c>
      <c r="M1770" s="10">
        <v>1</v>
      </c>
      <c r="N1770" s="19">
        <v>650</v>
      </c>
      <c r="O1770" s="23"/>
      <c r="P1770" s="17">
        <f t="shared" si="60"/>
        <v>780</v>
      </c>
      <c r="Q1770" s="18">
        <f t="shared" si="61"/>
        <v>0</v>
      </c>
    </row>
    <row r="1771" spans="2:17" s="1" customFormat="1" ht="15.75" customHeight="1">
      <c r="B1771" s="14" t="s">
        <v>46</v>
      </c>
      <c r="C1771" s="34"/>
      <c r="D1771" s="26" t="s">
        <v>251</v>
      </c>
      <c r="E1771" s="21"/>
      <c r="F1771" s="34" t="s">
        <v>90</v>
      </c>
      <c r="G1771" s="9" t="s">
        <v>30</v>
      </c>
      <c r="H1771" s="11">
        <v>1982</v>
      </c>
      <c r="I1771" s="11" t="s">
        <v>51</v>
      </c>
      <c r="J1771" s="12" t="s">
        <v>15</v>
      </c>
      <c r="K1771" s="16" t="s">
        <v>25</v>
      </c>
      <c r="L1771" s="16" t="s">
        <v>24</v>
      </c>
      <c r="M1771" s="10">
        <v>1</v>
      </c>
      <c r="N1771" s="19">
        <v>1600</v>
      </c>
      <c r="O1771" s="23">
        <v>1600</v>
      </c>
      <c r="P1771" s="17">
        <f t="shared" si="60"/>
        <v>1920</v>
      </c>
      <c r="Q1771" s="18">
        <f t="shared" si="61"/>
        <v>1920</v>
      </c>
    </row>
    <row r="1772" spans="2:17" s="1" customFormat="1" ht="15.75" customHeight="1">
      <c r="B1772" s="14" t="s">
        <v>46</v>
      </c>
      <c r="C1772" s="34"/>
      <c r="D1772" s="26"/>
      <c r="E1772" s="21"/>
      <c r="F1772" s="34" t="s">
        <v>90</v>
      </c>
      <c r="G1772" s="9" t="s">
        <v>30</v>
      </c>
      <c r="H1772" s="11">
        <v>1982</v>
      </c>
      <c r="I1772" s="11" t="s">
        <v>5</v>
      </c>
      <c r="J1772" s="12" t="s">
        <v>100</v>
      </c>
      <c r="K1772" s="16" t="s">
        <v>6</v>
      </c>
      <c r="L1772" s="16" t="s">
        <v>24</v>
      </c>
      <c r="M1772" s="10">
        <v>0</v>
      </c>
      <c r="N1772" s="19">
        <v>280</v>
      </c>
      <c r="O1772" s="23"/>
      <c r="P1772" s="17">
        <f t="shared" si="60"/>
        <v>336</v>
      </c>
      <c r="Q1772" s="18">
        <f t="shared" si="61"/>
        <v>0</v>
      </c>
    </row>
    <row r="1773" spans="2:17" s="1" customFormat="1" ht="15.75" customHeight="1">
      <c r="B1773" s="14" t="s">
        <v>46</v>
      </c>
      <c r="C1773" s="34"/>
      <c r="D1773" s="26"/>
      <c r="E1773" s="21"/>
      <c r="F1773" s="34" t="s">
        <v>90</v>
      </c>
      <c r="G1773" s="9" t="s">
        <v>30</v>
      </c>
      <c r="H1773" s="11">
        <v>1982</v>
      </c>
      <c r="I1773" s="13" t="s">
        <v>12</v>
      </c>
      <c r="J1773" s="12" t="s">
        <v>100</v>
      </c>
      <c r="K1773" s="16" t="s">
        <v>73</v>
      </c>
      <c r="L1773" s="16" t="s">
        <v>7</v>
      </c>
      <c r="M1773" s="10">
        <v>0</v>
      </c>
      <c r="N1773" s="19">
        <v>350</v>
      </c>
      <c r="O1773" s="23"/>
      <c r="P1773" s="17">
        <f t="shared" si="60"/>
        <v>420</v>
      </c>
      <c r="Q1773" s="18">
        <f t="shared" si="61"/>
        <v>0</v>
      </c>
    </row>
    <row r="1774" spans="2:17" s="1" customFormat="1" ht="15.75" customHeight="1">
      <c r="B1774" s="14" t="s">
        <v>46</v>
      </c>
      <c r="C1774" s="34"/>
      <c r="D1774" s="26"/>
      <c r="E1774" s="21"/>
      <c r="F1774" s="34" t="s">
        <v>90</v>
      </c>
      <c r="G1774" s="9" t="s">
        <v>30</v>
      </c>
      <c r="H1774" s="11">
        <v>1982</v>
      </c>
      <c r="I1774" s="11" t="s">
        <v>5</v>
      </c>
      <c r="J1774" s="12" t="s">
        <v>100</v>
      </c>
      <c r="K1774" s="16" t="s">
        <v>6</v>
      </c>
      <c r="L1774" s="16" t="s">
        <v>7</v>
      </c>
      <c r="M1774" s="10">
        <v>0</v>
      </c>
      <c r="N1774" s="19">
        <v>300</v>
      </c>
      <c r="O1774" s="23"/>
      <c r="P1774" s="17">
        <f t="shared" si="60"/>
        <v>360</v>
      </c>
      <c r="Q1774" s="18">
        <f t="shared" si="61"/>
        <v>0</v>
      </c>
    </row>
    <row r="1775" spans="2:17" s="1" customFormat="1" ht="15.75" customHeight="1">
      <c r="B1775" s="14" t="s">
        <v>46</v>
      </c>
      <c r="C1775" s="34"/>
      <c r="D1775" s="26"/>
      <c r="E1775" s="21"/>
      <c r="F1775" s="34" t="s">
        <v>90</v>
      </c>
      <c r="G1775" s="9" t="s">
        <v>30</v>
      </c>
      <c r="H1775" s="11">
        <v>1983</v>
      </c>
      <c r="I1775" s="11" t="s">
        <v>5</v>
      </c>
      <c r="J1775" s="12" t="s">
        <v>100</v>
      </c>
      <c r="K1775" s="16" t="s">
        <v>6</v>
      </c>
      <c r="L1775" s="16" t="s">
        <v>7</v>
      </c>
      <c r="M1775" s="10">
        <v>0</v>
      </c>
      <c r="N1775" s="19">
        <v>112</v>
      </c>
      <c r="O1775" s="23"/>
      <c r="P1775" s="17">
        <f t="shared" si="60"/>
        <v>134.4</v>
      </c>
      <c r="Q1775" s="18">
        <f t="shared" si="61"/>
        <v>0</v>
      </c>
    </row>
    <row r="1776" spans="2:17" s="1" customFormat="1" ht="15.75" customHeight="1">
      <c r="B1776" s="14" t="s">
        <v>46</v>
      </c>
      <c r="C1776" s="34"/>
      <c r="D1776" s="26"/>
      <c r="E1776" s="21"/>
      <c r="F1776" s="34" t="s">
        <v>90</v>
      </c>
      <c r="G1776" s="9" t="s">
        <v>30</v>
      </c>
      <c r="H1776" s="11">
        <v>1986</v>
      </c>
      <c r="I1776" s="11" t="s">
        <v>5</v>
      </c>
      <c r="J1776" s="12" t="s">
        <v>100</v>
      </c>
      <c r="K1776" s="16" t="s">
        <v>6</v>
      </c>
      <c r="L1776" s="16" t="s">
        <v>7</v>
      </c>
      <c r="M1776" s="10">
        <v>0</v>
      </c>
      <c r="N1776" s="19">
        <v>140</v>
      </c>
      <c r="O1776" s="23"/>
      <c r="P1776" s="17">
        <f t="shared" si="60"/>
        <v>168</v>
      </c>
      <c r="Q1776" s="18">
        <f t="shared" si="61"/>
        <v>0</v>
      </c>
    </row>
    <row r="1777" spans="2:17" s="1" customFormat="1" ht="15.75" customHeight="1">
      <c r="B1777" s="14" t="s">
        <v>46</v>
      </c>
      <c r="C1777" s="34"/>
      <c r="D1777" s="26"/>
      <c r="E1777" s="21"/>
      <c r="F1777" s="34" t="s">
        <v>90</v>
      </c>
      <c r="G1777" s="9" t="s">
        <v>30</v>
      </c>
      <c r="H1777" s="11">
        <v>1987</v>
      </c>
      <c r="I1777" s="11" t="s">
        <v>5</v>
      </c>
      <c r="J1777" s="12" t="s">
        <v>100</v>
      </c>
      <c r="K1777" s="16" t="s">
        <v>6</v>
      </c>
      <c r="L1777" s="16" t="s">
        <v>7</v>
      </c>
      <c r="M1777" s="10">
        <v>0</v>
      </c>
      <c r="N1777" s="19">
        <v>90</v>
      </c>
      <c r="O1777" s="23"/>
      <c r="P1777" s="17">
        <f t="shared" si="60"/>
        <v>108</v>
      </c>
      <c r="Q1777" s="18">
        <f t="shared" si="61"/>
        <v>0</v>
      </c>
    </row>
    <row r="1778" spans="2:17" s="1" customFormat="1" ht="15.75" customHeight="1">
      <c r="B1778" s="14" t="s">
        <v>46</v>
      </c>
      <c r="C1778" s="34"/>
      <c r="D1778" s="26"/>
      <c r="E1778" s="21"/>
      <c r="F1778" s="34" t="s">
        <v>90</v>
      </c>
      <c r="G1778" s="9" t="s">
        <v>30</v>
      </c>
      <c r="H1778" s="11">
        <v>1990</v>
      </c>
      <c r="I1778" s="11" t="s">
        <v>5</v>
      </c>
      <c r="J1778" s="12" t="s">
        <v>100</v>
      </c>
      <c r="K1778" s="16" t="s">
        <v>6</v>
      </c>
      <c r="L1778" s="16" t="s">
        <v>7</v>
      </c>
      <c r="M1778" s="10">
        <v>0</v>
      </c>
      <c r="N1778" s="19">
        <v>140</v>
      </c>
      <c r="O1778" s="23"/>
      <c r="P1778" s="17">
        <f t="shared" si="60"/>
        <v>168</v>
      </c>
      <c r="Q1778" s="18">
        <f t="shared" si="61"/>
        <v>0</v>
      </c>
    </row>
    <row r="1779" spans="2:17" s="1" customFormat="1" ht="15.75" customHeight="1">
      <c r="B1779" s="14" t="s">
        <v>46</v>
      </c>
      <c r="C1779" s="34"/>
      <c r="D1779" s="26"/>
      <c r="E1779" s="21"/>
      <c r="F1779" s="34" t="s">
        <v>90</v>
      </c>
      <c r="G1779" s="9" t="s">
        <v>30</v>
      </c>
      <c r="H1779" s="11">
        <v>1990</v>
      </c>
      <c r="I1779" s="11" t="s">
        <v>5</v>
      </c>
      <c r="J1779" s="12" t="s">
        <v>100</v>
      </c>
      <c r="K1779" s="16" t="s">
        <v>6</v>
      </c>
      <c r="L1779" s="16" t="s">
        <v>7</v>
      </c>
      <c r="M1779" s="10">
        <v>0</v>
      </c>
      <c r="N1779" s="19">
        <v>130</v>
      </c>
      <c r="O1779" s="23"/>
      <c r="P1779" s="17">
        <f t="shared" si="60"/>
        <v>156</v>
      </c>
      <c r="Q1779" s="18">
        <f t="shared" si="61"/>
        <v>0</v>
      </c>
    </row>
    <row r="1780" spans="2:17" s="1" customFormat="1" ht="15.75" customHeight="1">
      <c r="B1780" s="14" t="s">
        <v>46</v>
      </c>
      <c r="C1780" s="34"/>
      <c r="D1780" s="26"/>
      <c r="E1780" s="21"/>
      <c r="F1780" s="34" t="s">
        <v>90</v>
      </c>
      <c r="G1780" s="9" t="s">
        <v>30</v>
      </c>
      <c r="H1780" s="11">
        <v>1992</v>
      </c>
      <c r="I1780" s="11" t="s">
        <v>5</v>
      </c>
      <c r="J1780" s="12" t="s">
        <v>100</v>
      </c>
      <c r="K1780" s="16" t="s">
        <v>6</v>
      </c>
      <c r="L1780" s="16" t="s">
        <v>7</v>
      </c>
      <c r="M1780" s="10">
        <v>0</v>
      </c>
      <c r="N1780" s="19">
        <v>75</v>
      </c>
      <c r="O1780" s="23"/>
      <c r="P1780" s="17">
        <f t="shared" si="60"/>
        <v>90</v>
      </c>
      <c r="Q1780" s="18">
        <f t="shared" si="61"/>
        <v>0</v>
      </c>
    </row>
    <row r="1781" spans="2:17" s="1" customFormat="1" ht="15.75" customHeight="1">
      <c r="B1781" s="14" t="s">
        <v>46</v>
      </c>
      <c r="C1781" s="34"/>
      <c r="D1781" s="26"/>
      <c r="E1781" s="21"/>
      <c r="F1781" s="34" t="s">
        <v>90</v>
      </c>
      <c r="G1781" s="9" t="s">
        <v>30</v>
      </c>
      <c r="H1781" s="11">
        <v>1994</v>
      </c>
      <c r="I1781" s="11" t="s">
        <v>5</v>
      </c>
      <c r="J1781" s="12" t="s">
        <v>100</v>
      </c>
      <c r="K1781" s="16" t="s">
        <v>105</v>
      </c>
      <c r="L1781" s="16" t="s">
        <v>7</v>
      </c>
      <c r="M1781" s="10">
        <v>0</v>
      </c>
      <c r="N1781" s="19">
        <v>65</v>
      </c>
      <c r="O1781" s="23"/>
      <c r="P1781" s="17">
        <f t="shared" si="60"/>
        <v>78</v>
      </c>
      <c r="Q1781" s="18">
        <f t="shared" si="61"/>
        <v>0</v>
      </c>
    </row>
    <row r="1782" spans="2:17" s="1" customFormat="1" ht="15.75" customHeight="1">
      <c r="B1782" s="14" t="s">
        <v>46</v>
      </c>
      <c r="C1782" s="34"/>
      <c r="D1782" s="26"/>
      <c r="E1782" s="44"/>
      <c r="F1782" s="34" t="s">
        <v>90</v>
      </c>
      <c r="G1782" s="9" t="s">
        <v>30</v>
      </c>
      <c r="H1782" s="11">
        <v>1994</v>
      </c>
      <c r="I1782" s="11" t="s">
        <v>5</v>
      </c>
      <c r="J1782" s="12" t="s">
        <v>33</v>
      </c>
      <c r="K1782" s="16" t="s">
        <v>25</v>
      </c>
      <c r="L1782" s="16" t="s">
        <v>7</v>
      </c>
      <c r="M1782" s="10">
        <v>0</v>
      </c>
      <c r="N1782" s="19">
        <v>95</v>
      </c>
      <c r="O1782" s="23">
        <f>95*12</f>
        <v>1140</v>
      </c>
      <c r="P1782" s="17">
        <f t="shared" si="60"/>
        <v>114</v>
      </c>
      <c r="Q1782" s="18">
        <f t="shared" si="61"/>
        <v>1368</v>
      </c>
    </row>
    <row r="1783" spans="2:17" s="1" customFormat="1" ht="15.75" customHeight="1">
      <c r="B1783" s="14" t="s">
        <v>46</v>
      </c>
      <c r="C1783" s="34"/>
      <c r="D1783" s="26"/>
      <c r="E1783" s="21"/>
      <c r="F1783" s="34" t="s">
        <v>90</v>
      </c>
      <c r="G1783" s="9" t="s">
        <v>30</v>
      </c>
      <c r="H1783" s="11">
        <v>1995</v>
      </c>
      <c r="I1783" s="11" t="s">
        <v>5</v>
      </c>
      <c r="J1783" s="12" t="s">
        <v>100</v>
      </c>
      <c r="K1783" s="16" t="s">
        <v>25</v>
      </c>
      <c r="L1783" s="16" t="s">
        <v>7</v>
      </c>
      <c r="M1783" s="10">
        <v>0</v>
      </c>
      <c r="N1783" s="19">
        <v>145</v>
      </c>
      <c r="O1783" s="23"/>
      <c r="P1783" s="17">
        <f t="shared" si="60"/>
        <v>174</v>
      </c>
      <c r="Q1783" s="18">
        <f t="shared" si="61"/>
        <v>0</v>
      </c>
    </row>
    <row r="1784" spans="2:17" s="1" customFormat="1" ht="15.75" customHeight="1">
      <c r="B1784" s="14" t="s">
        <v>46</v>
      </c>
      <c r="C1784" s="34"/>
      <c r="D1784" s="26"/>
      <c r="E1784" s="21"/>
      <c r="F1784" s="34" t="s">
        <v>90</v>
      </c>
      <c r="G1784" s="9" t="s">
        <v>30</v>
      </c>
      <c r="H1784" s="11">
        <v>1999</v>
      </c>
      <c r="I1784" s="11" t="s">
        <v>5</v>
      </c>
      <c r="J1784" s="12" t="s">
        <v>100</v>
      </c>
      <c r="K1784" s="16" t="s">
        <v>6</v>
      </c>
      <c r="L1784" s="16" t="s">
        <v>7</v>
      </c>
      <c r="M1784" s="10">
        <v>0</v>
      </c>
      <c r="N1784" s="19">
        <v>120</v>
      </c>
      <c r="O1784" s="23"/>
      <c r="P1784" s="17">
        <f t="shared" si="60"/>
        <v>144</v>
      </c>
      <c r="Q1784" s="18">
        <f t="shared" si="61"/>
        <v>0</v>
      </c>
    </row>
    <row r="1785" spans="2:17" s="1" customFormat="1" ht="15.75" customHeight="1">
      <c r="B1785" s="14" t="s">
        <v>46</v>
      </c>
      <c r="C1785" s="34"/>
      <c r="D1785" s="26"/>
      <c r="E1785" s="21"/>
      <c r="F1785" s="34" t="s">
        <v>90</v>
      </c>
      <c r="G1785" s="9" t="s">
        <v>30</v>
      </c>
      <c r="H1785" s="11">
        <v>1999</v>
      </c>
      <c r="I1785" s="11" t="s">
        <v>5</v>
      </c>
      <c r="J1785" s="12" t="s">
        <v>100</v>
      </c>
      <c r="K1785" s="16" t="s">
        <v>25</v>
      </c>
      <c r="L1785" s="16" t="s">
        <v>7</v>
      </c>
      <c r="M1785" s="10">
        <v>0</v>
      </c>
      <c r="N1785" s="19">
        <v>95</v>
      </c>
      <c r="O1785" s="23"/>
      <c r="P1785" s="17">
        <f t="shared" si="60"/>
        <v>114</v>
      </c>
      <c r="Q1785" s="18">
        <f t="shared" si="61"/>
        <v>0</v>
      </c>
    </row>
    <row r="1786" spans="2:17" s="1" customFormat="1" ht="15.75" customHeight="1">
      <c r="B1786" s="14" t="s">
        <v>46</v>
      </c>
      <c r="C1786" s="34"/>
      <c r="D1786" s="28"/>
      <c r="E1786" s="48" t="s">
        <v>254</v>
      </c>
      <c r="F1786" s="34" t="s">
        <v>90</v>
      </c>
      <c r="G1786" s="9" t="s">
        <v>30</v>
      </c>
      <c r="H1786" s="11">
        <v>2003</v>
      </c>
      <c r="I1786" s="11" t="s">
        <v>5</v>
      </c>
      <c r="J1786" s="12" t="s">
        <v>100</v>
      </c>
      <c r="K1786" s="16" t="s">
        <v>6</v>
      </c>
      <c r="L1786" s="16" t="s">
        <v>7</v>
      </c>
      <c r="M1786" s="10">
        <v>1</v>
      </c>
      <c r="N1786" s="19">
        <v>135</v>
      </c>
      <c r="O1786" s="23"/>
      <c r="P1786" s="17">
        <f t="shared" si="60"/>
        <v>162</v>
      </c>
      <c r="Q1786" s="18">
        <f t="shared" si="61"/>
        <v>0</v>
      </c>
    </row>
    <row r="1787" spans="2:17" s="1" customFormat="1" ht="15.75" customHeight="1">
      <c r="B1787" s="14" t="s">
        <v>46</v>
      </c>
      <c r="C1787" s="34"/>
      <c r="D1787" s="26"/>
      <c r="E1787" s="21"/>
      <c r="F1787" s="34" t="s">
        <v>90</v>
      </c>
      <c r="G1787" s="9" t="s">
        <v>30</v>
      </c>
      <c r="H1787" s="11">
        <v>2005</v>
      </c>
      <c r="I1787" s="11" t="s">
        <v>5</v>
      </c>
      <c r="J1787" s="12" t="s">
        <v>100</v>
      </c>
      <c r="K1787" s="16" t="s">
        <v>6</v>
      </c>
      <c r="L1787" s="16" t="s">
        <v>7</v>
      </c>
      <c r="M1787" s="10">
        <v>1</v>
      </c>
      <c r="N1787" s="19">
        <v>210</v>
      </c>
      <c r="O1787" s="23"/>
      <c r="P1787" s="17">
        <f t="shared" si="60"/>
        <v>252</v>
      </c>
      <c r="Q1787" s="18">
        <f t="shared" si="61"/>
        <v>0</v>
      </c>
    </row>
    <row r="1788" spans="2:17" s="1" customFormat="1" ht="15.75" customHeight="1">
      <c r="B1788" s="14" t="s">
        <v>46</v>
      </c>
      <c r="C1788" s="34"/>
      <c r="D1788" s="26"/>
      <c r="E1788" s="21"/>
      <c r="F1788" s="34" t="s">
        <v>90</v>
      </c>
      <c r="G1788" s="9" t="s">
        <v>30</v>
      </c>
      <c r="H1788" s="11">
        <v>2008</v>
      </c>
      <c r="I1788" s="11" t="s">
        <v>5</v>
      </c>
      <c r="J1788" s="12" t="s">
        <v>100</v>
      </c>
      <c r="K1788" s="16" t="s">
        <v>6</v>
      </c>
      <c r="L1788" s="16" t="s">
        <v>7</v>
      </c>
      <c r="M1788" s="10">
        <v>0</v>
      </c>
      <c r="N1788" s="19">
        <v>110</v>
      </c>
      <c r="O1788" s="23"/>
      <c r="P1788" s="17">
        <f t="shared" si="60"/>
        <v>132</v>
      </c>
      <c r="Q1788" s="18">
        <f t="shared" si="61"/>
        <v>0</v>
      </c>
    </row>
    <row r="1789" spans="2:17" s="1" customFormat="1" ht="15.75" customHeight="1">
      <c r="B1789" s="14" t="s">
        <v>46</v>
      </c>
      <c r="C1789" s="34"/>
      <c r="D1789" s="26"/>
      <c r="E1789" s="21"/>
      <c r="F1789" s="34" t="s">
        <v>90</v>
      </c>
      <c r="G1789" s="9" t="s">
        <v>30</v>
      </c>
      <c r="H1789" s="11">
        <v>2011</v>
      </c>
      <c r="I1789" s="11" t="s">
        <v>5</v>
      </c>
      <c r="J1789" s="12" t="s">
        <v>100</v>
      </c>
      <c r="K1789" s="16" t="s">
        <v>6</v>
      </c>
      <c r="L1789" s="16" t="s">
        <v>7</v>
      </c>
      <c r="M1789" s="10">
        <v>0</v>
      </c>
      <c r="N1789" s="19">
        <v>90</v>
      </c>
      <c r="O1789" s="23"/>
      <c r="P1789" s="17">
        <f t="shared" si="60"/>
        <v>108</v>
      </c>
      <c r="Q1789" s="18">
        <f t="shared" si="61"/>
        <v>0</v>
      </c>
    </row>
    <row r="1790" spans="2:17" s="1" customFormat="1" ht="15.75" customHeight="1">
      <c r="B1790" s="14" t="s">
        <v>46</v>
      </c>
      <c r="C1790" s="34"/>
      <c r="D1790" s="26"/>
      <c r="E1790" s="21"/>
      <c r="F1790" s="34" t="s">
        <v>90</v>
      </c>
      <c r="G1790" s="9" t="s">
        <v>30</v>
      </c>
      <c r="H1790" s="11">
        <v>2017</v>
      </c>
      <c r="I1790" s="11" t="s">
        <v>5</v>
      </c>
      <c r="J1790" s="12" t="s">
        <v>100</v>
      </c>
      <c r="K1790" s="16" t="s">
        <v>6</v>
      </c>
      <c r="L1790" s="16" t="s">
        <v>7</v>
      </c>
      <c r="M1790" s="10">
        <v>1</v>
      </c>
      <c r="N1790" s="19">
        <v>130</v>
      </c>
      <c r="O1790" s="23"/>
      <c r="P1790" s="17">
        <f t="shared" si="60"/>
        <v>156</v>
      </c>
      <c r="Q1790" s="18">
        <f t="shared" si="61"/>
        <v>0</v>
      </c>
    </row>
    <row r="1791" spans="2:17" s="1" customFormat="1" ht="15.75" customHeight="1">
      <c r="B1791" s="14" t="s">
        <v>46</v>
      </c>
      <c r="C1791" s="34"/>
      <c r="D1791" s="26"/>
      <c r="E1791" s="21"/>
      <c r="F1791" s="34" t="s">
        <v>90</v>
      </c>
      <c r="G1791" s="9" t="s">
        <v>30</v>
      </c>
      <c r="H1791" s="11">
        <v>2018</v>
      </c>
      <c r="I1791" s="11" t="s">
        <v>5</v>
      </c>
      <c r="J1791" s="12" t="s">
        <v>100</v>
      </c>
      <c r="K1791" s="16" t="s">
        <v>6</v>
      </c>
      <c r="L1791" s="16" t="s">
        <v>7</v>
      </c>
      <c r="M1791" s="10">
        <v>1</v>
      </c>
      <c r="N1791" s="19">
        <v>150</v>
      </c>
      <c r="O1791" s="23"/>
      <c r="P1791" s="17">
        <f t="shared" si="60"/>
        <v>180</v>
      </c>
      <c r="Q1791" s="18">
        <f t="shared" si="61"/>
        <v>0</v>
      </c>
    </row>
    <row r="1792" spans="2:17" s="1" customFormat="1" ht="15.75" customHeight="1">
      <c r="B1792" s="14" t="s">
        <v>46</v>
      </c>
      <c r="C1792" s="34"/>
      <c r="D1792" s="26"/>
      <c r="E1792" s="21"/>
      <c r="F1792" s="34" t="s">
        <v>90</v>
      </c>
      <c r="G1792" s="9" t="s">
        <v>30</v>
      </c>
      <c r="H1792" s="11">
        <v>2020</v>
      </c>
      <c r="I1792" s="11" t="s">
        <v>5</v>
      </c>
      <c r="J1792" s="12" t="s">
        <v>100</v>
      </c>
      <c r="K1792" s="16" t="s">
        <v>6</v>
      </c>
      <c r="L1792" s="16" t="s">
        <v>7</v>
      </c>
      <c r="M1792" s="10">
        <v>1</v>
      </c>
      <c r="N1792" s="19">
        <v>180</v>
      </c>
      <c r="O1792" s="23"/>
      <c r="P1792" s="17">
        <f t="shared" si="60"/>
        <v>216</v>
      </c>
      <c r="Q1792" s="18">
        <f t="shared" si="61"/>
        <v>0</v>
      </c>
    </row>
    <row r="1793" spans="2:17" s="1" customFormat="1" ht="15.75" customHeight="1">
      <c r="B1793" s="14" t="s">
        <v>88</v>
      </c>
      <c r="C1793" s="34"/>
      <c r="D1793" s="26"/>
      <c r="E1793" s="21"/>
      <c r="F1793" s="34" t="s">
        <v>90</v>
      </c>
      <c r="G1793" s="9" t="s">
        <v>30</v>
      </c>
      <c r="H1793" s="11">
        <v>2009</v>
      </c>
      <c r="I1793" s="11" t="s">
        <v>5</v>
      </c>
      <c r="J1793" s="12" t="s">
        <v>33</v>
      </c>
      <c r="K1793" s="16" t="s">
        <v>6</v>
      </c>
      <c r="L1793" s="16" t="s">
        <v>7</v>
      </c>
      <c r="M1793" s="10">
        <v>0</v>
      </c>
      <c r="N1793" s="19">
        <v>45</v>
      </c>
      <c r="O1793" s="23">
        <v>540</v>
      </c>
      <c r="P1793" s="17">
        <f t="shared" si="60"/>
        <v>54</v>
      </c>
      <c r="Q1793" s="18">
        <f t="shared" si="61"/>
        <v>648</v>
      </c>
    </row>
    <row r="1794" spans="2:17" s="1" customFormat="1" ht="15.75" customHeight="1">
      <c r="B1794" s="14" t="s">
        <v>50</v>
      </c>
      <c r="C1794" s="34" t="s">
        <v>574</v>
      </c>
      <c r="D1794" s="26"/>
      <c r="E1794" s="21"/>
      <c r="F1794" s="34" t="s">
        <v>90</v>
      </c>
      <c r="G1794" s="9" t="s">
        <v>30</v>
      </c>
      <c r="H1794" s="11">
        <v>1990</v>
      </c>
      <c r="I1794" s="11" t="s">
        <v>5</v>
      </c>
      <c r="J1794" s="12" t="s">
        <v>23</v>
      </c>
      <c r="K1794" s="16" t="s">
        <v>6</v>
      </c>
      <c r="L1794" s="16" t="s">
        <v>7</v>
      </c>
      <c r="M1794" s="10">
        <v>0</v>
      </c>
      <c r="N1794" s="19">
        <v>35</v>
      </c>
      <c r="O1794" s="23">
        <v>210</v>
      </c>
      <c r="P1794" s="17">
        <f t="shared" si="60"/>
        <v>42</v>
      </c>
      <c r="Q1794" s="18">
        <f t="shared" si="61"/>
        <v>252</v>
      </c>
    </row>
    <row r="1795" spans="2:17" s="1" customFormat="1" ht="15.75" customHeight="1">
      <c r="B1795" s="14" t="s">
        <v>50</v>
      </c>
      <c r="C1795" s="34"/>
      <c r="D1795" s="26"/>
      <c r="E1795" s="21"/>
      <c r="F1795" s="34" t="s">
        <v>90</v>
      </c>
      <c r="G1795" s="9" t="s">
        <v>30</v>
      </c>
      <c r="H1795" s="11">
        <v>1865</v>
      </c>
      <c r="I1795" s="11" t="s">
        <v>5</v>
      </c>
      <c r="J1795" s="12" t="s">
        <v>100</v>
      </c>
      <c r="K1795" s="16" t="s">
        <v>25</v>
      </c>
      <c r="L1795" s="16" t="s">
        <v>7</v>
      </c>
      <c r="M1795" s="10">
        <v>1</v>
      </c>
      <c r="N1795" s="19">
        <v>5800</v>
      </c>
      <c r="O1795" s="23"/>
      <c r="P1795" s="17">
        <f t="shared" si="60"/>
        <v>6960</v>
      </c>
      <c r="Q1795" s="18">
        <f t="shared" si="61"/>
        <v>0</v>
      </c>
    </row>
    <row r="1796" spans="2:17" s="1" customFormat="1" ht="15.75" customHeight="1">
      <c r="B1796" s="14" t="s">
        <v>50</v>
      </c>
      <c r="C1796" s="34"/>
      <c r="D1796" s="26"/>
      <c r="E1796" s="40" t="s">
        <v>254</v>
      </c>
      <c r="F1796" s="34" t="s">
        <v>90</v>
      </c>
      <c r="G1796" s="9" t="s">
        <v>30</v>
      </c>
      <c r="H1796" s="11">
        <v>1918</v>
      </c>
      <c r="I1796" s="11" t="s">
        <v>5</v>
      </c>
      <c r="J1796" s="12" t="s">
        <v>100</v>
      </c>
      <c r="K1796" s="16" t="s">
        <v>25</v>
      </c>
      <c r="L1796" s="16" t="s">
        <v>9</v>
      </c>
      <c r="M1796" s="10">
        <v>0</v>
      </c>
      <c r="N1796" s="19">
        <v>550</v>
      </c>
      <c r="O1796" s="23"/>
      <c r="P1796" s="17">
        <f t="shared" si="60"/>
        <v>660</v>
      </c>
      <c r="Q1796" s="18">
        <f t="shared" si="61"/>
        <v>0</v>
      </c>
    </row>
    <row r="1797" spans="2:17" s="1" customFormat="1" ht="15.75" customHeight="1">
      <c r="B1797" s="14" t="s">
        <v>50</v>
      </c>
      <c r="C1797" s="34"/>
      <c r="D1797" s="26"/>
      <c r="E1797" s="21"/>
      <c r="F1797" s="34" t="s">
        <v>90</v>
      </c>
      <c r="G1797" s="9" t="s">
        <v>30</v>
      </c>
      <c r="H1797" s="11">
        <v>1920</v>
      </c>
      <c r="I1797" s="11" t="s">
        <v>5</v>
      </c>
      <c r="J1797" s="12" t="s">
        <v>100</v>
      </c>
      <c r="K1797" s="16" t="s">
        <v>6</v>
      </c>
      <c r="L1797" s="16" t="s">
        <v>24</v>
      </c>
      <c r="M1797" s="10">
        <v>0</v>
      </c>
      <c r="N1797" s="19">
        <v>530</v>
      </c>
      <c r="O1797" s="23"/>
      <c r="P1797" s="17">
        <f t="shared" si="60"/>
        <v>636</v>
      </c>
      <c r="Q1797" s="18">
        <f t="shared" si="61"/>
        <v>0</v>
      </c>
    </row>
    <row r="1798" spans="2:17" s="1" customFormat="1" ht="15.75" customHeight="1">
      <c r="B1798" s="14" t="s">
        <v>50</v>
      </c>
      <c r="C1798" s="34"/>
      <c r="D1798" s="26"/>
      <c r="E1798" s="21"/>
      <c r="F1798" s="34" t="s">
        <v>90</v>
      </c>
      <c r="G1798" s="9" t="s">
        <v>30</v>
      </c>
      <c r="H1798" s="11">
        <v>1929</v>
      </c>
      <c r="I1798" s="11" t="s">
        <v>5</v>
      </c>
      <c r="J1798" s="12" t="s">
        <v>100</v>
      </c>
      <c r="K1798" s="16" t="s">
        <v>25</v>
      </c>
      <c r="L1798" s="16" t="s">
        <v>9</v>
      </c>
      <c r="M1798" s="10">
        <v>0</v>
      </c>
      <c r="N1798" s="19">
        <v>1550</v>
      </c>
      <c r="O1798" s="23"/>
      <c r="P1798" s="17">
        <f t="shared" ref="P1798:P1861" si="62">N1798*1.2</f>
        <v>1860</v>
      </c>
      <c r="Q1798" s="18">
        <f t="shared" ref="Q1798:Q1861" si="63">O1798*1.2</f>
        <v>0</v>
      </c>
    </row>
    <row r="1799" spans="2:17" s="1" customFormat="1" ht="15.75" customHeight="1">
      <c r="B1799" s="14" t="s">
        <v>50</v>
      </c>
      <c r="C1799" s="34"/>
      <c r="D1799" s="26"/>
      <c r="E1799" s="40" t="s">
        <v>254</v>
      </c>
      <c r="F1799" s="34" t="s">
        <v>90</v>
      </c>
      <c r="G1799" s="9" t="s">
        <v>30</v>
      </c>
      <c r="H1799" s="11">
        <v>1934</v>
      </c>
      <c r="I1799" s="11" t="s">
        <v>5</v>
      </c>
      <c r="J1799" s="12" t="s">
        <v>100</v>
      </c>
      <c r="K1799" s="16" t="s">
        <v>25</v>
      </c>
      <c r="L1799" s="16" t="s">
        <v>26</v>
      </c>
      <c r="M1799" s="10">
        <v>0</v>
      </c>
      <c r="N1799" s="19">
        <v>400</v>
      </c>
      <c r="O1799" s="23"/>
      <c r="P1799" s="17">
        <f t="shared" si="62"/>
        <v>480</v>
      </c>
      <c r="Q1799" s="18">
        <f t="shared" si="63"/>
        <v>0</v>
      </c>
    </row>
    <row r="1800" spans="2:17" s="1" customFormat="1" ht="15.75" customHeight="1">
      <c r="B1800" s="14" t="s">
        <v>50</v>
      </c>
      <c r="C1800" s="34"/>
      <c r="D1800" s="26"/>
      <c r="E1800" s="21"/>
      <c r="F1800" s="34" t="s">
        <v>90</v>
      </c>
      <c r="G1800" s="9" t="s">
        <v>30</v>
      </c>
      <c r="H1800" s="11">
        <v>1934</v>
      </c>
      <c r="I1800" s="11" t="s">
        <v>5</v>
      </c>
      <c r="J1800" s="12" t="s">
        <v>100</v>
      </c>
      <c r="K1800" s="16" t="s">
        <v>25</v>
      </c>
      <c r="L1800" s="16" t="s">
        <v>31</v>
      </c>
      <c r="M1800" s="10">
        <v>0</v>
      </c>
      <c r="N1800" s="19">
        <v>200</v>
      </c>
      <c r="O1800" s="23"/>
      <c r="P1800" s="17">
        <f t="shared" si="62"/>
        <v>240</v>
      </c>
      <c r="Q1800" s="18">
        <f t="shared" si="63"/>
        <v>0</v>
      </c>
    </row>
    <row r="1801" spans="2:17" s="1" customFormat="1" ht="15.75" customHeight="1">
      <c r="B1801" s="14" t="s">
        <v>50</v>
      </c>
      <c r="C1801" s="34"/>
      <c r="D1801" s="26"/>
      <c r="E1801" s="21"/>
      <c r="F1801" s="34" t="s">
        <v>90</v>
      </c>
      <c r="G1801" s="9" t="s">
        <v>30</v>
      </c>
      <c r="H1801" s="11">
        <v>1934</v>
      </c>
      <c r="I1801" s="11" t="s">
        <v>5</v>
      </c>
      <c r="J1801" s="12" t="s">
        <v>100</v>
      </c>
      <c r="K1801" s="16" t="s">
        <v>25</v>
      </c>
      <c r="L1801" s="16" t="s">
        <v>7</v>
      </c>
      <c r="M1801" s="10">
        <v>0</v>
      </c>
      <c r="N1801" s="19">
        <v>700</v>
      </c>
      <c r="O1801" s="23"/>
      <c r="P1801" s="17">
        <f t="shared" si="62"/>
        <v>840</v>
      </c>
      <c r="Q1801" s="18">
        <f t="shared" si="63"/>
        <v>0</v>
      </c>
    </row>
    <row r="1802" spans="2:17" s="1" customFormat="1" ht="15.75" customHeight="1">
      <c r="B1802" s="14" t="s">
        <v>50</v>
      </c>
      <c r="C1802" s="34"/>
      <c r="D1802" s="26"/>
      <c r="E1802" s="21"/>
      <c r="F1802" s="34" t="s">
        <v>90</v>
      </c>
      <c r="G1802" s="9" t="s">
        <v>30</v>
      </c>
      <c r="H1802" s="11">
        <v>1939</v>
      </c>
      <c r="I1802" s="11" t="s">
        <v>5</v>
      </c>
      <c r="J1802" s="12" t="s">
        <v>100</v>
      </c>
      <c r="K1802" s="16" t="s">
        <v>25</v>
      </c>
      <c r="L1802" s="16" t="s">
        <v>26</v>
      </c>
      <c r="M1802" s="10">
        <v>1</v>
      </c>
      <c r="N1802" s="19">
        <v>196</v>
      </c>
      <c r="O1802" s="23"/>
      <c r="P1802" s="17">
        <f t="shared" si="62"/>
        <v>235.2</v>
      </c>
      <c r="Q1802" s="18">
        <f t="shared" si="63"/>
        <v>0</v>
      </c>
    </row>
    <row r="1803" spans="2:17" s="1" customFormat="1" ht="15.75" customHeight="1">
      <c r="B1803" s="14" t="s">
        <v>50</v>
      </c>
      <c r="C1803" s="34"/>
      <c r="D1803" s="26"/>
      <c r="E1803" s="21"/>
      <c r="F1803" s="34" t="s">
        <v>90</v>
      </c>
      <c r="G1803" s="9" t="s">
        <v>30</v>
      </c>
      <c r="H1803" s="11">
        <v>1955</v>
      </c>
      <c r="I1803" s="13" t="s">
        <v>12</v>
      </c>
      <c r="J1803" s="12" t="s">
        <v>100</v>
      </c>
      <c r="K1803" s="16" t="s">
        <v>25</v>
      </c>
      <c r="L1803" s="16" t="s">
        <v>9</v>
      </c>
      <c r="M1803" s="10">
        <v>0</v>
      </c>
      <c r="N1803" s="19">
        <v>1200</v>
      </c>
      <c r="O1803" s="23"/>
      <c r="P1803" s="17">
        <f t="shared" si="62"/>
        <v>1440</v>
      </c>
      <c r="Q1803" s="18">
        <f t="shared" si="63"/>
        <v>0</v>
      </c>
    </row>
    <row r="1804" spans="2:17" s="1" customFormat="1" ht="15.75" customHeight="1">
      <c r="B1804" s="14" t="s">
        <v>50</v>
      </c>
      <c r="C1804" s="34"/>
      <c r="D1804" s="26"/>
      <c r="E1804" s="21"/>
      <c r="F1804" s="34" t="s">
        <v>90</v>
      </c>
      <c r="G1804" s="9" t="s">
        <v>30</v>
      </c>
      <c r="H1804" s="11">
        <v>1982</v>
      </c>
      <c r="I1804" s="11" t="s">
        <v>5</v>
      </c>
      <c r="J1804" s="12" t="s">
        <v>100</v>
      </c>
      <c r="K1804" s="16" t="s">
        <v>25</v>
      </c>
      <c r="L1804" s="16" t="s">
        <v>24</v>
      </c>
      <c r="M1804" s="10">
        <v>0</v>
      </c>
      <c r="N1804" s="19">
        <v>270</v>
      </c>
      <c r="O1804" s="23"/>
      <c r="P1804" s="17">
        <f t="shared" si="62"/>
        <v>324</v>
      </c>
      <c r="Q1804" s="18">
        <f t="shared" si="63"/>
        <v>0</v>
      </c>
    </row>
    <row r="1805" spans="2:17" s="1" customFormat="1" ht="15.75" customHeight="1">
      <c r="B1805" s="14" t="s">
        <v>50</v>
      </c>
      <c r="C1805" s="34"/>
      <c r="D1805" s="26"/>
      <c r="E1805" s="21"/>
      <c r="F1805" s="34" t="s">
        <v>90</v>
      </c>
      <c r="G1805" s="9" t="s">
        <v>30</v>
      </c>
      <c r="H1805" s="11">
        <v>1983</v>
      </c>
      <c r="I1805" s="11" t="s">
        <v>5</v>
      </c>
      <c r="J1805" s="12" t="s">
        <v>100</v>
      </c>
      <c r="K1805" s="16" t="s">
        <v>25</v>
      </c>
      <c r="L1805" s="16" t="s">
        <v>9</v>
      </c>
      <c r="M1805" s="10">
        <v>0</v>
      </c>
      <c r="N1805" s="19">
        <v>75</v>
      </c>
      <c r="O1805" s="23"/>
      <c r="P1805" s="17">
        <f t="shared" si="62"/>
        <v>90</v>
      </c>
      <c r="Q1805" s="18">
        <f t="shared" si="63"/>
        <v>0</v>
      </c>
    </row>
    <row r="1806" spans="2:17" s="1" customFormat="1" ht="15.75" customHeight="1">
      <c r="B1806" s="14" t="s">
        <v>50</v>
      </c>
      <c r="C1806" s="34"/>
      <c r="D1806" s="26"/>
      <c r="E1806" s="21"/>
      <c r="F1806" s="34" t="s">
        <v>90</v>
      </c>
      <c r="G1806" s="9" t="s">
        <v>30</v>
      </c>
      <c r="H1806" s="11">
        <v>1984</v>
      </c>
      <c r="I1806" s="13" t="s">
        <v>12</v>
      </c>
      <c r="J1806" s="12" t="s">
        <v>100</v>
      </c>
      <c r="K1806" s="16" t="s">
        <v>6</v>
      </c>
      <c r="L1806" s="16" t="s">
        <v>24</v>
      </c>
      <c r="M1806" s="10">
        <v>0</v>
      </c>
      <c r="N1806" s="19">
        <v>100</v>
      </c>
      <c r="O1806" s="23"/>
      <c r="P1806" s="17">
        <f t="shared" si="62"/>
        <v>120</v>
      </c>
      <c r="Q1806" s="18">
        <f t="shared" si="63"/>
        <v>0</v>
      </c>
    </row>
    <row r="1807" spans="2:17" s="1" customFormat="1" ht="15.75" customHeight="1">
      <c r="B1807" s="14" t="s">
        <v>50</v>
      </c>
      <c r="C1807" s="34"/>
      <c r="D1807" s="25"/>
      <c r="E1807" s="20"/>
      <c r="F1807" s="34" t="s">
        <v>90</v>
      </c>
      <c r="G1807" s="9" t="s">
        <v>30</v>
      </c>
      <c r="H1807" s="11">
        <v>1989</v>
      </c>
      <c r="I1807" s="11" t="s">
        <v>5</v>
      </c>
      <c r="J1807" s="12" t="s">
        <v>33</v>
      </c>
      <c r="K1807" s="16" t="s">
        <v>6</v>
      </c>
      <c r="L1807" s="16" t="s">
        <v>9</v>
      </c>
      <c r="M1807" s="10">
        <v>0</v>
      </c>
      <c r="N1807" s="19">
        <v>100</v>
      </c>
      <c r="O1807" s="23">
        <v>1200</v>
      </c>
      <c r="P1807" s="17">
        <f t="shared" si="62"/>
        <v>120</v>
      </c>
      <c r="Q1807" s="18">
        <f t="shared" si="63"/>
        <v>1440</v>
      </c>
    </row>
    <row r="1808" spans="2:17" s="1" customFormat="1" ht="15.75" customHeight="1">
      <c r="B1808" s="14" t="s">
        <v>50</v>
      </c>
      <c r="C1808" s="34"/>
      <c r="D1808" s="28"/>
      <c r="E1808" s="24"/>
      <c r="F1808" s="34" t="s">
        <v>90</v>
      </c>
      <c r="G1808" s="9" t="s">
        <v>30</v>
      </c>
      <c r="H1808" s="11">
        <v>1990</v>
      </c>
      <c r="I1808" s="11" t="s">
        <v>5</v>
      </c>
      <c r="J1808" s="12" t="s">
        <v>247</v>
      </c>
      <c r="K1808" s="16" t="s">
        <v>6</v>
      </c>
      <c r="L1808" s="16" t="s">
        <v>7</v>
      </c>
      <c r="M1808" s="10">
        <v>0</v>
      </c>
      <c r="N1808" s="19">
        <v>120</v>
      </c>
      <c r="O1808" s="23">
        <v>1440</v>
      </c>
      <c r="P1808" s="17">
        <f t="shared" si="62"/>
        <v>144</v>
      </c>
      <c r="Q1808" s="18">
        <f t="shared" si="63"/>
        <v>1728</v>
      </c>
    </row>
    <row r="1809" spans="2:17" s="1" customFormat="1" ht="15.75" customHeight="1">
      <c r="B1809" s="14" t="s">
        <v>50</v>
      </c>
      <c r="C1809" s="34"/>
      <c r="D1809" s="25"/>
      <c r="E1809" s="40" t="s">
        <v>254</v>
      </c>
      <c r="F1809" s="34" t="s">
        <v>90</v>
      </c>
      <c r="G1809" s="9" t="s">
        <v>30</v>
      </c>
      <c r="H1809" s="11">
        <v>2000</v>
      </c>
      <c r="I1809" s="11" t="s">
        <v>5</v>
      </c>
      <c r="J1809" s="12" t="s">
        <v>23</v>
      </c>
      <c r="K1809" s="16" t="s">
        <v>6</v>
      </c>
      <c r="L1809" s="16" t="s">
        <v>7</v>
      </c>
      <c r="M1809" s="10">
        <v>0</v>
      </c>
      <c r="N1809" s="19">
        <v>120</v>
      </c>
      <c r="O1809" s="23">
        <v>720</v>
      </c>
      <c r="P1809" s="17">
        <f t="shared" si="62"/>
        <v>144</v>
      </c>
      <c r="Q1809" s="18">
        <f t="shared" si="63"/>
        <v>864</v>
      </c>
    </row>
    <row r="1810" spans="2:17" s="1" customFormat="1" ht="15.75" customHeight="1">
      <c r="B1810" s="14" t="s">
        <v>106</v>
      </c>
      <c r="C1810" s="34"/>
      <c r="D1810" s="26"/>
      <c r="E1810" s="21"/>
      <c r="F1810" s="34" t="s">
        <v>90</v>
      </c>
      <c r="G1810" s="9" t="s">
        <v>30</v>
      </c>
      <c r="H1810" s="11">
        <v>1916</v>
      </c>
      <c r="I1810" s="11" t="s">
        <v>5</v>
      </c>
      <c r="J1810" s="12" t="s">
        <v>100</v>
      </c>
      <c r="K1810" s="16" t="s">
        <v>6</v>
      </c>
      <c r="L1810" s="16" t="s">
        <v>7</v>
      </c>
      <c r="M1810" s="10">
        <v>1</v>
      </c>
      <c r="N1810" s="19">
        <v>550</v>
      </c>
      <c r="O1810" s="23"/>
      <c r="P1810" s="17">
        <f t="shared" si="62"/>
        <v>660</v>
      </c>
      <c r="Q1810" s="18">
        <f t="shared" si="63"/>
        <v>0</v>
      </c>
    </row>
    <row r="1811" spans="2:17" s="1" customFormat="1" ht="15.75" customHeight="1">
      <c r="B1811" s="14" t="s">
        <v>106</v>
      </c>
      <c r="C1811" s="34"/>
      <c r="D1811" s="26"/>
      <c r="E1811" s="21"/>
      <c r="F1811" s="34" t="s">
        <v>90</v>
      </c>
      <c r="G1811" s="9" t="s">
        <v>30</v>
      </c>
      <c r="H1811" s="11">
        <v>1929</v>
      </c>
      <c r="I1811" s="11" t="s">
        <v>5</v>
      </c>
      <c r="J1811" s="12" t="s">
        <v>100</v>
      </c>
      <c r="K1811" s="16" t="s">
        <v>6</v>
      </c>
      <c r="L1811" s="16" t="s">
        <v>7</v>
      </c>
      <c r="M1811" s="10">
        <v>0</v>
      </c>
      <c r="N1811" s="19">
        <v>350</v>
      </c>
      <c r="O1811" s="23"/>
      <c r="P1811" s="17">
        <f t="shared" si="62"/>
        <v>420</v>
      </c>
      <c r="Q1811" s="18">
        <f t="shared" si="63"/>
        <v>0</v>
      </c>
    </row>
    <row r="1812" spans="2:17" s="1" customFormat="1" ht="15.75" customHeight="1">
      <c r="B1812" s="14" t="s">
        <v>106</v>
      </c>
      <c r="C1812" s="34"/>
      <c r="D1812" s="26"/>
      <c r="E1812" s="40" t="s">
        <v>254</v>
      </c>
      <c r="F1812" s="34" t="s">
        <v>90</v>
      </c>
      <c r="G1812" s="9" t="s">
        <v>30</v>
      </c>
      <c r="H1812" s="11">
        <v>1949</v>
      </c>
      <c r="I1812" s="11" t="s">
        <v>5</v>
      </c>
      <c r="J1812" s="12" t="s">
        <v>100</v>
      </c>
      <c r="K1812" s="16" t="s">
        <v>25</v>
      </c>
      <c r="L1812" s="16" t="s">
        <v>26</v>
      </c>
      <c r="M1812" s="10">
        <v>1</v>
      </c>
      <c r="N1812" s="19">
        <v>140</v>
      </c>
      <c r="O1812" s="23"/>
      <c r="P1812" s="17">
        <f t="shared" si="62"/>
        <v>168</v>
      </c>
      <c r="Q1812" s="18">
        <f t="shared" si="63"/>
        <v>0</v>
      </c>
    </row>
    <row r="1813" spans="2:17" s="1" customFormat="1" ht="15.75" customHeight="1">
      <c r="B1813" s="14" t="s">
        <v>106</v>
      </c>
      <c r="C1813" s="34"/>
      <c r="D1813" s="26"/>
      <c r="E1813" s="40" t="s">
        <v>254</v>
      </c>
      <c r="F1813" s="34" t="s">
        <v>90</v>
      </c>
      <c r="G1813" s="9" t="s">
        <v>30</v>
      </c>
      <c r="H1813" s="11">
        <v>1949</v>
      </c>
      <c r="I1813" s="11" t="s">
        <v>5</v>
      </c>
      <c r="J1813" s="12" t="s">
        <v>100</v>
      </c>
      <c r="K1813" s="16" t="s">
        <v>25</v>
      </c>
      <c r="L1813" s="16" t="s">
        <v>24</v>
      </c>
      <c r="M1813" s="10">
        <v>0</v>
      </c>
      <c r="N1813" s="19">
        <v>250</v>
      </c>
      <c r="O1813" s="23"/>
      <c r="P1813" s="17">
        <f t="shared" si="62"/>
        <v>300</v>
      </c>
      <c r="Q1813" s="18">
        <f t="shared" si="63"/>
        <v>0</v>
      </c>
    </row>
    <row r="1814" spans="2:17" s="1" customFormat="1" ht="15.75" customHeight="1">
      <c r="B1814" s="14" t="s">
        <v>106</v>
      </c>
      <c r="C1814" s="34"/>
      <c r="D1814" s="26"/>
      <c r="E1814" s="21"/>
      <c r="F1814" s="34" t="s">
        <v>90</v>
      </c>
      <c r="G1814" s="9" t="s">
        <v>30</v>
      </c>
      <c r="H1814" s="11">
        <v>1975</v>
      </c>
      <c r="I1814" s="11" t="s">
        <v>5</v>
      </c>
      <c r="J1814" s="12" t="s">
        <v>100</v>
      </c>
      <c r="K1814" s="16" t="s">
        <v>207</v>
      </c>
      <c r="L1814" s="16" t="s">
        <v>9</v>
      </c>
      <c r="M1814" s="10">
        <v>0</v>
      </c>
      <c r="N1814" s="19">
        <v>25</v>
      </c>
      <c r="O1814" s="23"/>
      <c r="P1814" s="17">
        <f t="shared" si="62"/>
        <v>30</v>
      </c>
      <c r="Q1814" s="18">
        <f t="shared" si="63"/>
        <v>0</v>
      </c>
    </row>
    <row r="1815" spans="2:17" s="1" customFormat="1" ht="15.75" customHeight="1">
      <c r="B1815" s="14" t="s">
        <v>106</v>
      </c>
      <c r="C1815" s="34"/>
      <c r="D1815" s="26"/>
      <c r="E1815" s="21"/>
      <c r="F1815" s="34" t="s">
        <v>90</v>
      </c>
      <c r="G1815" s="9" t="s">
        <v>30</v>
      </c>
      <c r="H1815" s="11">
        <v>1998</v>
      </c>
      <c r="I1815" s="11" t="s">
        <v>5</v>
      </c>
      <c r="J1815" s="12" t="s">
        <v>100</v>
      </c>
      <c r="K1815" s="16" t="s">
        <v>6</v>
      </c>
      <c r="L1815" s="16" t="s">
        <v>7</v>
      </c>
      <c r="M1815" s="10">
        <v>3</v>
      </c>
      <c r="N1815" s="19">
        <v>50</v>
      </c>
      <c r="O1815" s="23"/>
      <c r="P1815" s="17">
        <f t="shared" si="62"/>
        <v>60</v>
      </c>
      <c r="Q1815" s="18">
        <f t="shared" si="63"/>
        <v>0</v>
      </c>
    </row>
    <row r="1816" spans="2:17" s="1" customFormat="1" ht="15.75" customHeight="1">
      <c r="B1816" s="14" t="s">
        <v>106</v>
      </c>
      <c r="C1816" s="34"/>
      <c r="D1816" s="26" t="s">
        <v>251</v>
      </c>
      <c r="E1816" s="21"/>
      <c r="F1816" s="34" t="s">
        <v>90</v>
      </c>
      <c r="G1816" s="9" t="s">
        <v>30</v>
      </c>
      <c r="H1816" s="11">
        <v>2000</v>
      </c>
      <c r="I1816" s="11" t="s">
        <v>5</v>
      </c>
      <c r="J1816" s="12" t="s">
        <v>100</v>
      </c>
      <c r="K1816" s="16" t="s">
        <v>6</v>
      </c>
      <c r="L1816" s="16" t="s">
        <v>7</v>
      </c>
      <c r="M1816" s="10">
        <v>6</v>
      </c>
      <c r="N1816" s="19">
        <v>65</v>
      </c>
      <c r="O1816" s="23"/>
      <c r="P1816" s="17">
        <f t="shared" si="62"/>
        <v>78</v>
      </c>
      <c r="Q1816" s="18">
        <f t="shared" si="63"/>
        <v>0</v>
      </c>
    </row>
    <row r="1817" spans="2:17" s="1" customFormat="1" ht="15.75" customHeight="1">
      <c r="B1817" s="14" t="s">
        <v>106</v>
      </c>
      <c r="C1817" s="34"/>
      <c r="D1817" s="26"/>
      <c r="E1817" s="21"/>
      <c r="F1817" s="34" t="s">
        <v>90</v>
      </c>
      <c r="G1817" s="9" t="s">
        <v>30</v>
      </c>
      <c r="H1817" s="11">
        <v>2010</v>
      </c>
      <c r="I1817" s="11" t="s">
        <v>5</v>
      </c>
      <c r="J1817" s="12" t="s">
        <v>100</v>
      </c>
      <c r="K1817" s="16" t="s">
        <v>6</v>
      </c>
      <c r="L1817" s="16" t="s">
        <v>7</v>
      </c>
      <c r="M1817" s="10">
        <v>0</v>
      </c>
      <c r="N1817" s="19">
        <v>50</v>
      </c>
      <c r="O1817" s="23"/>
      <c r="P1817" s="17">
        <f t="shared" si="62"/>
        <v>60</v>
      </c>
      <c r="Q1817" s="18">
        <f t="shared" si="63"/>
        <v>0</v>
      </c>
    </row>
    <row r="1818" spans="2:17" s="1" customFormat="1" ht="15.75" customHeight="1">
      <c r="B1818" s="14" t="s">
        <v>274</v>
      </c>
      <c r="C1818" s="34"/>
      <c r="D1818" s="26"/>
      <c r="E1818" s="21"/>
      <c r="F1818" s="34" t="s">
        <v>90</v>
      </c>
      <c r="G1818" s="9" t="s">
        <v>30</v>
      </c>
      <c r="H1818" s="11">
        <v>2016</v>
      </c>
      <c r="I1818" s="11" t="s">
        <v>5</v>
      </c>
      <c r="J1818" s="12" t="s">
        <v>100</v>
      </c>
      <c r="K1818" s="16" t="s">
        <v>6</v>
      </c>
      <c r="L1818" s="16" t="s">
        <v>7</v>
      </c>
      <c r="M1818" s="10">
        <v>1</v>
      </c>
      <c r="N1818" s="19">
        <v>25</v>
      </c>
      <c r="O1818" s="23"/>
      <c r="P1818" s="17">
        <f t="shared" si="62"/>
        <v>30</v>
      </c>
      <c r="Q1818" s="18">
        <f t="shared" si="63"/>
        <v>0</v>
      </c>
    </row>
    <row r="1819" spans="2:17" s="1" customFormat="1" ht="15.75" customHeight="1">
      <c r="B1819" s="14" t="s">
        <v>274</v>
      </c>
      <c r="C1819" s="34"/>
      <c r="D1819" s="26"/>
      <c r="E1819" s="21"/>
      <c r="F1819" s="34" t="s">
        <v>90</v>
      </c>
      <c r="G1819" s="9" t="s">
        <v>30</v>
      </c>
      <c r="H1819" s="11">
        <v>2017</v>
      </c>
      <c r="I1819" s="11" t="s">
        <v>5</v>
      </c>
      <c r="J1819" s="12" t="s">
        <v>100</v>
      </c>
      <c r="K1819" s="16" t="s">
        <v>6</v>
      </c>
      <c r="L1819" s="16" t="s">
        <v>7</v>
      </c>
      <c r="M1819" s="10">
        <v>1</v>
      </c>
      <c r="N1819" s="19">
        <v>20</v>
      </c>
      <c r="O1819" s="23"/>
      <c r="P1819" s="17">
        <f t="shared" si="62"/>
        <v>24</v>
      </c>
      <c r="Q1819" s="18">
        <f t="shared" si="63"/>
        <v>0</v>
      </c>
    </row>
    <row r="1820" spans="2:17" s="1" customFormat="1" ht="15.75" customHeight="1">
      <c r="B1820" s="14" t="s">
        <v>130</v>
      </c>
      <c r="C1820" s="34" t="s">
        <v>449</v>
      </c>
      <c r="D1820" s="25"/>
      <c r="E1820" s="40" t="s">
        <v>254</v>
      </c>
      <c r="F1820" s="34" t="s">
        <v>90</v>
      </c>
      <c r="G1820" s="9" t="s">
        <v>30</v>
      </c>
      <c r="H1820" s="11">
        <v>1995</v>
      </c>
      <c r="I1820" s="11" t="s">
        <v>5</v>
      </c>
      <c r="J1820" s="12" t="s">
        <v>100</v>
      </c>
      <c r="K1820" s="16" t="s">
        <v>6</v>
      </c>
      <c r="L1820" s="16" t="s">
        <v>7</v>
      </c>
      <c r="M1820" s="10">
        <v>1</v>
      </c>
      <c r="N1820" s="19">
        <v>80</v>
      </c>
      <c r="O1820" s="23"/>
      <c r="P1820" s="17">
        <f t="shared" si="62"/>
        <v>96</v>
      </c>
      <c r="Q1820" s="18">
        <f t="shared" si="63"/>
        <v>0</v>
      </c>
    </row>
    <row r="1821" spans="2:17" s="1" customFormat="1" ht="15.75" customHeight="1">
      <c r="B1821" s="14" t="s">
        <v>130</v>
      </c>
      <c r="C1821" s="34"/>
      <c r="D1821" s="26"/>
      <c r="E1821" s="21"/>
      <c r="F1821" s="34" t="s">
        <v>90</v>
      </c>
      <c r="G1821" s="9" t="s">
        <v>30</v>
      </c>
      <c r="H1821" s="11">
        <v>1962</v>
      </c>
      <c r="I1821" s="13" t="s">
        <v>12</v>
      </c>
      <c r="J1821" s="12" t="s">
        <v>15</v>
      </c>
      <c r="K1821" s="16" t="s">
        <v>25</v>
      </c>
      <c r="L1821" s="16" t="s">
        <v>24</v>
      </c>
      <c r="M1821" s="10">
        <v>0</v>
      </c>
      <c r="N1821" s="19">
        <v>470</v>
      </c>
      <c r="O1821" s="23">
        <v>470</v>
      </c>
      <c r="P1821" s="17">
        <f t="shared" si="62"/>
        <v>564</v>
      </c>
      <c r="Q1821" s="18">
        <f t="shared" si="63"/>
        <v>564</v>
      </c>
    </row>
    <row r="1822" spans="2:17" s="1" customFormat="1" ht="15.75" customHeight="1">
      <c r="B1822" s="14" t="s">
        <v>130</v>
      </c>
      <c r="C1822" s="34"/>
      <c r="D1822" s="26"/>
      <c r="E1822" s="21"/>
      <c r="F1822" s="34" t="s">
        <v>90</v>
      </c>
      <c r="G1822" s="9" t="s">
        <v>30</v>
      </c>
      <c r="H1822" s="11">
        <v>1988</v>
      </c>
      <c r="I1822" s="11" t="s">
        <v>5</v>
      </c>
      <c r="J1822" s="12" t="s">
        <v>100</v>
      </c>
      <c r="K1822" s="16" t="s">
        <v>25</v>
      </c>
      <c r="L1822" s="16" t="s">
        <v>24</v>
      </c>
      <c r="M1822" s="10">
        <v>1</v>
      </c>
      <c r="N1822" s="19">
        <v>80</v>
      </c>
      <c r="O1822" s="23"/>
      <c r="P1822" s="17">
        <f t="shared" si="62"/>
        <v>96</v>
      </c>
      <c r="Q1822" s="18">
        <f t="shared" si="63"/>
        <v>0</v>
      </c>
    </row>
    <row r="1823" spans="2:17" s="1" customFormat="1" ht="15.75" customHeight="1">
      <c r="B1823" s="14" t="s">
        <v>130</v>
      </c>
      <c r="C1823" s="34"/>
      <c r="D1823" s="26"/>
      <c r="E1823" s="21"/>
      <c r="F1823" s="34" t="s">
        <v>90</v>
      </c>
      <c r="G1823" s="9" t="s">
        <v>30</v>
      </c>
      <c r="H1823" s="11">
        <v>2000</v>
      </c>
      <c r="I1823" s="11" t="s">
        <v>12</v>
      </c>
      <c r="J1823" s="12" t="s">
        <v>16</v>
      </c>
      <c r="K1823" s="16" t="s">
        <v>6</v>
      </c>
      <c r="L1823" s="16" t="s">
        <v>7</v>
      </c>
      <c r="M1823" s="10">
        <v>0</v>
      </c>
      <c r="N1823" s="19">
        <v>230</v>
      </c>
      <c r="O1823" s="23">
        <v>690</v>
      </c>
      <c r="P1823" s="17">
        <f t="shared" si="62"/>
        <v>276</v>
      </c>
      <c r="Q1823" s="18">
        <f t="shared" si="63"/>
        <v>828</v>
      </c>
    </row>
    <row r="1824" spans="2:17" s="1" customFormat="1" ht="15.75" customHeight="1">
      <c r="B1824" s="14" t="s">
        <v>130</v>
      </c>
      <c r="C1824" s="34"/>
      <c r="D1824" s="26"/>
      <c r="E1824" s="21"/>
      <c r="F1824" s="34" t="s">
        <v>90</v>
      </c>
      <c r="G1824" s="9" t="s">
        <v>30</v>
      </c>
      <c r="H1824" s="11">
        <v>2006</v>
      </c>
      <c r="I1824" s="11" t="s">
        <v>12</v>
      </c>
      <c r="J1824" s="12" t="s">
        <v>16</v>
      </c>
      <c r="K1824" s="16" t="s">
        <v>6</v>
      </c>
      <c r="L1824" s="16" t="s">
        <v>7</v>
      </c>
      <c r="M1824" s="10">
        <v>0</v>
      </c>
      <c r="N1824" s="19">
        <v>140</v>
      </c>
      <c r="O1824" s="23">
        <v>420</v>
      </c>
      <c r="P1824" s="17">
        <f t="shared" si="62"/>
        <v>168</v>
      </c>
      <c r="Q1824" s="18">
        <f t="shared" si="63"/>
        <v>504</v>
      </c>
    </row>
    <row r="1825" spans="2:17" s="1" customFormat="1" ht="15.75" customHeight="1">
      <c r="B1825" s="14" t="s">
        <v>130</v>
      </c>
      <c r="C1825" s="34"/>
      <c r="D1825" s="26"/>
      <c r="E1825" s="21"/>
      <c r="F1825" s="34" t="s">
        <v>90</v>
      </c>
      <c r="G1825" s="9" t="s">
        <v>30</v>
      </c>
      <c r="H1825" s="11">
        <v>2009</v>
      </c>
      <c r="I1825" s="11" t="s">
        <v>5</v>
      </c>
      <c r="J1825" s="12" t="s">
        <v>100</v>
      </c>
      <c r="K1825" s="16" t="s">
        <v>25</v>
      </c>
      <c r="L1825" s="16" t="s">
        <v>7</v>
      </c>
      <c r="M1825" s="10">
        <v>0</v>
      </c>
      <c r="N1825" s="19">
        <v>95</v>
      </c>
      <c r="O1825" s="23"/>
      <c r="P1825" s="17">
        <f t="shared" si="62"/>
        <v>114</v>
      </c>
      <c r="Q1825" s="18">
        <f t="shared" si="63"/>
        <v>0</v>
      </c>
    </row>
    <row r="1826" spans="2:17" s="1" customFormat="1" ht="15.75" customHeight="1">
      <c r="B1826" s="14" t="s">
        <v>239</v>
      </c>
      <c r="C1826" s="34"/>
      <c r="D1826" s="25"/>
      <c r="E1826" s="40" t="s">
        <v>254</v>
      </c>
      <c r="F1826" s="34" t="s">
        <v>90</v>
      </c>
      <c r="G1826" s="9" t="s">
        <v>30</v>
      </c>
      <c r="H1826" s="11">
        <v>1961</v>
      </c>
      <c r="I1826" s="11" t="s">
        <v>5</v>
      </c>
      <c r="J1826" s="12" t="s">
        <v>100</v>
      </c>
      <c r="K1826" s="16" t="s">
        <v>25</v>
      </c>
      <c r="L1826" s="16" t="s">
        <v>24</v>
      </c>
      <c r="M1826" s="10">
        <v>1</v>
      </c>
      <c r="N1826" s="19">
        <v>650</v>
      </c>
      <c r="O1826" s="23"/>
      <c r="P1826" s="17">
        <f t="shared" si="62"/>
        <v>780</v>
      </c>
      <c r="Q1826" s="18">
        <f t="shared" si="63"/>
        <v>0</v>
      </c>
    </row>
    <row r="1827" spans="2:17" s="1" customFormat="1" ht="15.75" customHeight="1">
      <c r="B1827" s="14" t="s">
        <v>239</v>
      </c>
      <c r="C1827" s="34"/>
      <c r="D1827" s="25"/>
      <c r="E1827" s="20"/>
      <c r="F1827" s="34" t="s">
        <v>90</v>
      </c>
      <c r="G1827" s="9" t="s">
        <v>30</v>
      </c>
      <c r="H1827" s="11">
        <v>1981</v>
      </c>
      <c r="I1827" s="11" t="s">
        <v>5</v>
      </c>
      <c r="J1827" s="12" t="s">
        <v>33</v>
      </c>
      <c r="K1827" s="16" t="s">
        <v>25</v>
      </c>
      <c r="L1827" s="16" t="s">
        <v>7</v>
      </c>
      <c r="M1827" s="10">
        <v>0</v>
      </c>
      <c r="N1827" s="19">
        <v>150</v>
      </c>
      <c r="O1827" s="23">
        <v>1800</v>
      </c>
      <c r="P1827" s="17">
        <f t="shared" si="62"/>
        <v>180</v>
      </c>
      <c r="Q1827" s="18">
        <f t="shared" si="63"/>
        <v>2160</v>
      </c>
    </row>
    <row r="1828" spans="2:17" s="1" customFormat="1" ht="15.75" customHeight="1">
      <c r="B1828" s="14" t="s">
        <v>239</v>
      </c>
      <c r="C1828" s="34"/>
      <c r="D1828" s="26"/>
      <c r="E1828" s="21"/>
      <c r="F1828" s="34" t="s">
        <v>90</v>
      </c>
      <c r="G1828" s="9" t="s">
        <v>30</v>
      </c>
      <c r="H1828" s="11">
        <v>1995</v>
      </c>
      <c r="I1828" s="11" t="s">
        <v>5</v>
      </c>
      <c r="J1828" s="12" t="s">
        <v>100</v>
      </c>
      <c r="K1828" s="16" t="s">
        <v>6</v>
      </c>
      <c r="L1828" s="16" t="s">
        <v>7</v>
      </c>
      <c r="M1828" s="10">
        <v>0</v>
      </c>
      <c r="N1828" s="19">
        <v>155</v>
      </c>
      <c r="O1828" s="23"/>
      <c r="P1828" s="17">
        <f t="shared" si="62"/>
        <v>186</v>
      </c>
      <c r="Q1828" s="18">
        <f t="shared" si="63"/>
        <v>0</v>
      </c>
    </row>
    <row r="1829" spans="2:17" s="1" customFormat="1" ht="15.75" customHeight="1">
      <c r="B1829" s="14" t="s">
        <v>239</v>
      </c>
      <c r="C1829" s="34"/>
      <c r="D1829" s="26"/>
      <c r="E1829" s="21"/>
      <c r="F1829" s="34" t="s">
        <v>90</v>
      </c>
      <c r="G1829" s="9" t="s">
        <v>30</v>
      </c>
      <c r="H1829" s="11">
        <v>2000</v>
      </c>
      <c r="I1829" s="13" t="s">
        <v>5</v>
      </c>
      <c r="J1829" s="12" t="s">
        <v>100</v>
      </c>
      <c r="K1829" s="16" t="s">
        <v>6</v>
      </c>
      <c r="L1829" s="16" t="s">
        <v>7</v>
      </c>
      <c r="M1829" s="10">
        <v>0</v>
      </c>
      <c r="N1829" s="19">
        <v>230</v>
      </c>
      <c r="O1829" s="23"/>
      <c r="P1829" s="17">
        <f t="shared" si="62"/>
        <v>276</v>
      </c>
      <c r="Q1829" s="18">
        <f t="shared" si="63"/>
        <v>0</v>
      </c>
    </row>
    <row r="1830" spans="2:17" s="1" customFormat="1" ht="15.75" customHeight="1">
      <c r="B1830" s="14" t="s">
        <v>239</v>
      </c>
      <c r="C1830" s="34"/>
      <c r="D1830" s="26"/>
      <c r="E1830" s="21"/>
      <c r="F1830" s="34" t="s">
        <v>90</v>
      </c>
      <c r="G1830" s="9" t="s">
        <v>30</v>
      </c>
      <c r="H1830" s="11">
        <v>2010</v>
      </c>
      <c r="I1830" s="13" t="s">
        <v>5</v>
      </c>
      <c r="J1830" s="12" t="s">
        <v>100</v>
      </c>
      <c r="K1830" s="16" t="s">
        <v>6</v>
      </c>
      <c r="L1830" s="16" t="s">
        <v>7</v>
      </c>
      <c r="M1830" s="10">
        <v>2</v>
      </c>
      <c r="N1830" s="19">
        <v>180</v>
      </c>
      <c r="O1830" s="23"/>
      <c r="P1830" s="17">
        <f t="shared" si="62"/>
        <v>216</v>
      </c>
      <c r="Q1830" s="18">
        <f t="shared" si="63"/>
        <v>0</v>
      </c>
    </row>
    <row r="1831" spans="2:17" s="1" customFormat="1" ht="15.75" customHeight="1">
      <c r="B1831" s="14" t="s">
        <v>214</v>
      </c>
      <c r="C1831" s="34"/>
      <c r="D1831" s="26"/>
      <c r="E1831" s="21"/>
      <c r="F1831" s="34" t="s">
        <v>90</v>
      </c>
      <c r="G1831" s="9" t="s">
        <v>30</v>
      </c>
      <c r="H1831" s="11">
        <v>1976</v>
      </c>
      <c r="I1831" s="11" t="s">
        <v>5</v>
      </c>
      <c r="J1831" s="12" t="s">
        <v>100</v>
      </c>
      <c r="K1831" s="16" t="s">
        <v>165</v>
      </c>
      <c r="L1831" s="16" t="s">
        <v>31</v>
      </c>
      <c r="M1831" s="10">
        <v>1</v>
      </c>
      <c r="N1831" s="19">
        <v>50</v>
      </c>
      <c r="O1831" s="23"/>
      <c r="P1831" s="17">
        <f t="shared" si="62"/>
        <v>60</v>
      </c>
      <c r="Q1831" s="18">
        <f t="shared" si="63"/>
        <v>0</v>
      </c>
    </row>
    <row r="1832" spans="2:17" s="1" customFormat="1" ht="15.75" customHeight="1">
      <c r="B1832" s="14" t="s">
        <v>214</v>
      </c>
      <c r="C1832" s="34"/>
      <c r="D1832" s="26"/>
      <c r="E1832" s="21"/>
      <c r="F1832" s="34" t="s">
        <v>90</v>
      </c>
      <c r="G1832" s="9" t="s">
        <v>30</v>
      </c>
      <c r="H1832" s="11">
        <v>1984</v>
      </c>
      <c r="I1832" s="11" t="s">
        <v>5</v>
      </c>
      <c r="J1832" s="12" t="s">
        <v>100</v>
      </c>
      <c r="K1832" s="16" t="s">
        <v>105</v>
      </c>
      <c r="L1832" s="16" t="s">
        <v>24</v>
      </c>
      <c r="M1832" s="10">
        <v>0</v>
      </c>
      <c r="N1832" s="19">
        <v>55</v>
      </c>
      <c r="O1832" s="23"/>
      <c r="P1832" s="17">
        <f t="shared" si="62"/>
        <v>66</v>
      </c>
      <c r="Q1832" s="18">
        <f t="shared" si="63"/>
        <v>0</v>
      </c>
    </row>
    <row r="1833" spans="2:17" s="1" customFormat="1" ht="15.75" customHeight="1">
      <c r="B1833" s="14" t="s">
        <v>214</v>
      </c>
      <c r="C1833" s="34"/>
      <c r="D1833" s="26"/>
      <c r="E1833" s="21"/>
      <c r="F1833" s="34" t="s">
        <v>90</v>
      </c>
      <c r="G1833" s="9" t="s">
        <v>30</v>
      </c>
      <c r="H1833" s="11">
        <v>1985</v>
      </c>
      <c r="I1833" s="11" t="s">
        <v>5</v>
      </c>
      <c r="J1833" s="12" t="s">
        <v>100</v>
      </c>
      <c r="K1833" s="16" t="s">
        <v>6</v>
      </c>
      <c r="L1833" s="16" t="s">
        <v>7</v>
      </c>
      <c r="M1833" s="10">
        <v>0</v>
      </c>
      <c r="N1833" s="19">
        <v>80</v>
      </c>
      <c r="O1833" s="23"/>
      <c r="P1833" s="17">
        <f t="shared" si="62"/>
        <v>96</v>
      </c>
      <c r="Q1833" s="18">
        <f t="shared" si="63"/>
        <v>0</v>
      </c>
    </row>
    <row r="1834" spans="2:17" s="1" customFormat="1" ht="15.75" customHeight="1">
      <c r="B1834" s="14" t="s">
        <v>214</v>
      </c>
      <c r="C1834" s="34"/>
      <c r="D1834" s="26"/>
      <c r="E1834" s="21"/>
      <c r="F1834" s="34" t="s">
        <v>90</v>
      </c>
      <c r="G1834" s="9" t="s">
        <v>30</v>
      </c>
      <c r="H1834" s="11">
        <v>1986</v>
      </c>
      <c r="I1834" s="11" t="s">
        <v>5</v>
      </c>
      <c r="J1834" s="12" t="s">
        <v>100</v>
      </c>
      <c r="K1834" s="16" t="s">
        <v>25</v>
      </c>
      <c r="L1834" s="16" t="s">
        <v>9</v>
      </c>
      <c r="M1834" s="10">
        <v>0</v>
      </c>
      <c r="N1834" s="19">
        <v>105</v>
      </c>
      <c r="O1834" s="23"/>
      <c r="P1834" s="17">
        <f t="shared" si="62"/>
        <v>126</v>
      </c>
      <c r="Q1834" s="18">
        <f t="shared" si="63"/>
        <v>0</v>
      </c>
    </row>
    <row r="1835" spans="2:17" s="1" customFormat="1" ht="15.75" customHeight="1">
      <c r="B1835" s="14" t="s">
        <v>214</v>
      </c>
      <c r="C1835" s="34"/>
      <c r="D1835" s="26"/>
      <c r="E1835" s="21"/>
      <c r="F1835" s="34" t="s">
        <v>90</v>
      </c>
      <c r="G1835" s="9" t="s">
        <v>30</v>
      </c>
      <c r="H1835" s="11">
        <v>1986</v>
      </c>
      <c r="I1835" s="11" t="s">
        <v>5</v>
      </c>
      <c r="J1835" s="12" t="s">
        <v>100</v>
      </c>
      <c r="K1835" s="16" t="s">
        <v>105</v>
      </c>
      <c r="L1835" s="16" t="s">
        <v>24</v>
      </c>
      <c r="M1835" s="10">
        <v>0</v>
      </c>
      <c r="N1835" s="19">
        <v>95</v>
      </c>
      <c r="O1835" s="23"/>
      <c r="P1835" s="17">
        <f t="shared" si="62"/>
        <v>114</v>
      </c>
      <c r="Q1835" s="18">
        <f t="shared" si="63"/>
        <v>0</v>
      </c>
    </row>
    <row r="1836" spans="2:17" s="1" customFormat="1" ht="15.75" customHeight="1">
      <c r="B1836" s="14" t="s">
        <v>214</v>
      </c>
      <c r="C1836" s="34"/>
      <c r="D1836" s="26"/>
      <c r="E1836" s="21"/>
      <c r="F1836" s="34" t="s">
        <v>90</v>
      </c>
      <c r="G1836" s="9" t="s">
        <v>30</v>
      </c>
      <c r="H1836" s="11">
        <v>1989</v>
      </c>
      <c r="I1836" s="11" t="s">
        <v>5</v>
      </c>
      <c r="J1836" s="12" t="s">
        <v>100</v>
      </c>
      <c r="K1836" s="16" t="s">
        <v>6</v>
      </c>
      <c r="L1836" s="16" t="s">
        <v>7</v>
      </c>
      <c r="M1836" s="10">
        <v>0</v>
      </c>
      <c r="N1836" s="19">
        <v>120</v>
      </c>
      <c r="O1836" s="23"/>
      <c r="P1836" s="17">
        <f t="shared" si="62"/>
        <v>144</v>
      </c>
      <c r="Q1836" s="18">
        <f t="shared" si="63"/>
        <v>0</v>
      </c>
    </row>
    <row r="1837" spans="2:17" s="1" customFormat="1" ht="15.75" customHeight="1">
      <c r="B1837" s="14" t="s">
        <v>214</v>
      </c>
      <c r="C1837" s="34"/>
      <c r="D1837" s="26"/>
      <c r="E1837" s="21"/>
      <c r="F1837" s="34" t="s">
        <v>90</v>
      </c>
      <c r="G1837" s="9" t="s">
        <v>30</v>
      </c>
      <c r="H1837" s="11">
        <v>1990</v>
      </c>
      <c r="I1837" s="11" t="s">
        <v>5</v>
      </c>
      <c r="J1837" s="12" t="s">
        <v>100</v>
      </c>
      <c r="K1837" s="16" t="s">
        <v>6</v>
      </c>
      <c r="L1837" s="16" t="s">
        <v>24</v>
      </c>
      <c r="M1837" s="10">
        <v>1</v>
      </c>
      <c r="N1837" s="19">
        <v>240</v>
      </c>
      <c r="O1837" s="23"/>
      <c r="P1837" s="17">
        <f t="shared" si="62"/>
        <v>288</v>
      </c>
      <c r="Q1837" s="18">
        <f t="shared" si="63"/>
        <v>0</v>
      </c>
    </row>
    <row r="1838" spans="2:17" s="1" customFormat="1" ht="15.75" customHeight="1">
      <c r="B1838" s="14" t="s">
        <v>214</v>
      </c>
      <c r="C1838" s="34"/>
      <c r="D1838" s="26"/>
      <c r="E1838" s="21"/>
      <c r="F1838" s="34" t="s">
        <v>90</v>
      </c>
      <c r="G1838" s="9" t="s">
        <v>30</v>
      </c>
      <c r="H1838" s="11">
        <v>1993</v>
      </c>
      <c r="I1838" s="11" t="s">
        <v>5</v>
      </c>
      <c r="J1838" s="12" t="s">
        <v>100</v>
      </c>
      <c r="K1838" s="16" t="s">
        <v>6</v>
      </c>
      <c r="L1838" s="16" t="s">
        <v>7</v>
      </c>
      <c r="M1838" s="10">
        <v>0</v>
      </c>
      <c r="N1838" s="19">
        <v>65</v>
      </c>
      <c r="O1838" s="23"/>
      <c r="P1838" s="17">
        <f t="shared" si="62"/>
        <v>78</v>
      </c>
      <c r="Q1838" s="18">
        <f t="shared" si="63"/>
        <v>0</v>
      </c>
    </row>
    <row r="1839" spans="2:17" s="1" customFormat="1" ht="15.75" customHeight="1">
      <c r="B1839" s="14" t="s">
        <v>214</v>
      </c>
      <c r="C1839" s="34"/>
      <c r="D1839" s="26"/>
      <c r="E1839" s="21"/>
      <c r="F1839" s="34" t="s">
        <v>90</v>
      </c>
      <c r="G1839" s="9" t="s">
        <v>30</v>
      </c>
      <c r="H1839" s="11">
        <v>2007</v>
      </c>
      <c r="I1839" s="11" t="s">
        <v>5</v>
      </c>
      <c r="J1839" s="12" t="s">
        <v>100</v>
      </c>
      <c r="K1839" s="16" t="s">
        <v>6</v>
      </c>
      <c r="L1839" s="16" t="s">
        <v>7</v>
      </c>
      <c r="M1839" s="10">
        <v>0</v>
      </c>
      <c r="N1839" s="19">
        <v>65</v>
      </c>
      <c r="O1839" s="23"/>
      <c r="P1839" s="17">
        <f t="shared" si="62"/>
        <v>78</v>
      </c>
      <c r="Q1839" s="18">
        <f t="shared" si="63"/>
        <v>0</v>
      </c>
    </row>
    <row r="1840" spans="2:17" s="1" customFormat="1" ht="15.75" customHeight="1">
      <c r="B1840" s="14" t="s">
        <v>214</v>
      </c>
      <c r="C1840" s="34"/>
      <c r="D1840" s="26"/>
      <c r="E1840" s="21"/>
      <c r="F1840" s="34" t="s">
        <v>90</v>
      </c>
      <c r="G1840" s="9" t="s">
        <v>30</v>
      </c>
      <c r="H1840" s="11">
        <v>2008</v>
      </c>
      <c r="I1840" s="11" t="s">
        <v>12</v>
      </c>
      <c r="J1840" s="12" t="s">
        <v>100</v>
      </c>
      <c r="K1840" s="16" t="s">
        <v>8</v>
      </c>
      <c r="L1840" s="16" t="s">
        <v>7</v>
      </c>
      <c r="M1840" s="10">
        <v>1</v>
      </c>
      <c r="N1840" s="19">
        <v>120</v>
      </c>
      <c r="O1840" s="23"/>
      <c r="P1840" s="17">
        <f t="shared" si="62"/>
        <v>144</v>
      </c>
      <c r="Q1840" s="18">
        <f t="shared" si="63"/>
        <v>0</v>
      </c>
    </row>
    <row r="1841" spans="2:17" s="1" customFormat="1" ht="15.75" customHeight="1">
      <c r="B1841" s="14" t="s">
        <v>214</v>
      </c>
      <c r="C1841" s="34"/>
      <c r="D1841" s="26"/>
      <c r="E1841" s="21"/>
      <c r="F1841" s="34" t="s">
        <v>90</v>
      </c>
      <c r="G1841" s="9" t="s">
        <v>30</v>
      </c>
      <c r="H1841" s="11">
        <v>2009</v>
      </c>
      <c r="I1841" s="13" t="s">
        <v>5</v>
      </c>
      <c r="J1841" s="12" t="s">
        <v>100</v>
      </c>
      <c r="K1841" s="16" t="s">
        <v>6</v>
      </c>
      <c r="L1841" s="16" t="s">
        <v>7</v>
      </c>
      <c r="M1841" s="10">
        <v>1</v>
      </c>
      <c r="N1841" s="19">
        <v>145</v>
      </c>
      <c r="O1841" s="23"/>
      <c r="P1841" s="17">
        <f t="shared" si="62"/>
        <v>174</v>
      </c>
      <c r="Q1841" s="18">
        <f t="shared" si="63"/>
        <v>0</v>
      </c>
    </row>
    <row r="1842" spans="2:17" s="1" customFormat="1" ht="15.75" customHeight="1">
      <c r="B1842" s="14" t="s">
        <v>214</v>
      </c>
      <c r="C1842" s="34"/>
      <c r="D1842" s="25"/>
      <c r="E1842" s="20"/>
      <c r="F1842" s="34" t="s">
        <v>90</v>
      </c>
      <c r="G1842" s="9" t="s">
        <v>30</v>
      </c>
      <c r="H1842" s="11">
        <v>2009</v>
      </c>
      <c r="I1842" s="11" t="s">
        <v>5</v>
      </c>
      <c r="J1842" s="12" t="s">
        <v>100</v>
      </c>
      <c r="K1842" s="16" t="s">
        <v>6</v>
      </c>
      <c r="L1842" s="16" t="s">
        <v>7</v>
      </c>
      <c r="M1842" s="10">
        <v>0</v>
      </c>
      <c r="N1842" s="19">
        <v>150</v>
      </c>
      <c r="O1842" s="23"/>
      <c r="P1842" s="17">
        <f t="shared" si="62"/>
        <v>180</v>
      </c>
      <c r="Q1842" s="18">
        <f t="shared" si="63"/>
        <v>0</v>
      </c>
    </row>
    <row r="1843" spans="2:17" s="1" customFormat="1" ht="15.75" customHeight="1">
      <c r="B1843" s="14" t="s">
        <v>214</v>
      </c>
      <c r="C1843" s="34"/>
      <c r="D1843" s="25"/>
      <c r="E1843" s="20"/>
      <c r="F1843" s="34" t="s">
        <v>90</v>
      </c>
      <c r="G1843" s="9" t="s">
        <v>30</v>
      </c>
      <c r="H1843" s="11">
        <v>2010</v>
      </c>
      <c r="I1843" s="11" t="s">
        <v>5</v>
      </c>
      <c r="J1843" s="12" t="s">
        <v>100</v>
      </c>
      <c r="K1843" s="16" t="s">
        <v>6</v>
      </c>
      <c r="L1843" s="16" t="s">
        <v>7</v>
      </c>
      <c r="M1843" s="10">
        <v>1</v>
      </c>
      <c r="N1843" s="19">
        <v>130</v>
      </c>
      <c r="O1843" s="23"/>
      <c r="P1843" s="17">
        <f t="shared" si="62"/>
        <v>156</v>
      </c>
      <c r="Q1843" s="18">
        <f t="shared" si="63"/>
        <v>0</v>
      </c>
    </row>
    <row r="1844" spans="2:17" s="1" customFormat="1" ht="15.75" customHeight="1">
      <c r="B1844" s="14" t="s">
        <v>118</v>
      </c>
      <c r="C1844" s="34"/>
      <c r="D1844" s="26"/>
      <c r="E1844" s="21"/>
      <c r="F1844" s="34" t="s">
        <v>90</v>
      </c>
      <c r="G1844" s="9" t="s">
        <v>30</v>
      </c>
      <c r="H1844" s="11">
        <v>1920</v>
      </c>
      <c r="I1844" s="11" t="s">
        <v>5</v>
      </c>
      <c r="J1844" s="12" t="s">
        <v>100</v>
      </c>
      <c r="K1844" s="16" t="s">
        <v>25</v>
      </c>
      <c r="L1844" s="16" t="s">
        <v>26</v>
      </c>
      <c r="M1844" s="10">
        <v>1</v>
      </c>
      <c r="N1844" s="19">
        <v>120</v>
      </c>
      <c r="O1844" s="23"/>
      <c r="P1844" s="17">
        <f t="shared" si="62"/>
        <v>144</v>
      </c>
      <c r="Q1844" s="18">
        <f t="shared" si="63"/>
        <v>0</v>
      </c>
    </row>
    <row r="1845" spans="2:17" s="1" customFormat="1" ht="15.75" customHeight="1">
      <c r="B1845" s="14" t="s">
        <v>81</v>
      </c>
      <c r="C1845" s="34" t="s">
        <v>470</v>
      </c>
      <c r="D1845" s="26"/>
      <c r="E1845" s="21"/>
      <c r="F1845" s="34" t="s">
        <v>90</v>
      </c>
      <c r="G1845" s="9" t="s">
        <v>30</v>
      </c>
      <c r="H1845" s="11">
        <v>2001</v>
      </c>
      <c r="I1845" s="11" t="s">
        <v>5</v>
      </c>
      <c r="J1845" s="12" t="s">
        <v>100</v>
      </c>
      <c r="K1845" s="16" t="s">
        <v>25</v>
      </c>
      <c r="L1845" s="16" t="s">
        <v>7</v>
      </c>
      <c r="M1845" s="10">
        <v>1</v>
      </c>
      <c r="N1845" s="19">
        <v>25</v>
      </c>
      <c r="O1845" s="23"/>
      <c r="P1845" s="17">
        <f t="shared" si="62"/>
        <v>30</v>
      </c>
      <c r="Q1845" s="18">
        <f t="shared" si="63"/>
        <v>0</v>
      </c>
    </row>
    <row r="1846" spans="2:17" s="1" customFormat="1" ht="15.75" customHeight="1">
      <c r="B1846" s="14" t="s">
        <v>81</v>
      </c>
      <c r="C1846" s="34"/>
      <c r="D1846" s="26"/>
      <c r="E1846" s="21"/>
      <c r="F1846" s="34" t="s">
        <v>90</v>
      </c>
      <c r="G1846" s="9" t="s">
        <v>30</v>
      </c>
      <c r="H1846" s="11">
        <v>1934</v>
      </c>
      <c r="I1846" s="11" t="s">
        <v>5</v>
      </c>
      <c r="J1846" s="12" t="s">
        <v>100</v>
      </c>
      <c r="K1846" s="16" t="s">
        <v>6</v>
      </c>
      <c r="L1846" s="16" t="s">
        <v>24</v>
      </c>
      <c r="M1846" s="10">
        <v>1</v>
      </c>
      <c r="N1846" s="19">
        <v>550</v>
      </c>
      <c r="O1846" s="23"/>
      <c r="P1846" s="17">
        <f t="shared" si="62"/>
        <v>660</v>
      </c>
      <c r="Q1846" s="18">
        <f t="shared" si="63"/>
        <v>0</v>
      </c>
    </row>
    <row r="1847" spans="2:17" s="1" customFormat="1" ht="15.75" customHeight="1">
      <c r="B1847" s="14" t="s">
        <v>81</v>
      </c>
      <c r="C1847" s="34"/>
      <c r="D1847" s="26"/>
      <c r="E1847" s="21"/>
      <c r="F1847" s="34" t="s">
        <v>90</v>
      </c>
      <c r="G1847" s="9" t="s">
        <v>30</v>
      </c>
      <c r="H1847" s="11">
        <v>1934</v>
      </c>
      <c r="I1847" s="13" t="s">
        <v>12</v>
      </c>
      <c r="J1847" s="12" t="s">
        <v>100</v>
      </c>
      <c r="K1847" s="16" t="s">
        <v>6</v>
      </c>
      <c r="L1847" s="16" t="s">
        <v>9</v>
      </c>
      <c r="M1847" s="10">
        <v>0</v>
      </c>
      <c r="N1847" s="19">
        <v>1400</v>
      </c>
      <c r="O1847" s="23"/>
      <c r="P1847" s="17">
        <f t="shared" si="62"/>
        <v>1680</v>
      </c>
      <c r="Q1847" s="18">
        <f t="shared" si="63"/>
        <v>0</v>
      </c>
    </row>
    <row r="1848" spans="2:17" s="1" customFormat="1" ht="15.75" customHeight="1">
      <c r="B1848" s="14" t="s">
        <v>81</v>
      </c>
      <c r="C1848" s="34"/>
      <c r="D1848" s="26"/>
      <c r="E1848" s="40" t="s">
        <v>254</v>
      </c>
      <c r="F1848" s="34" t="s">
        <v>90</v>
      </c>
      <c r="G1848" s="9" t="s">
        <v>30</v>
      </c>
      <c r="H1848" s="11">
        <v>1945</v>
      </c>
      <c r="I1848" s="13" t="s">
        <v>12</v>
      </c>
      <c r="J1848" s="12" t="s">
        <v>100</v>
      </c>
      <c r="K1848" s="16" t="s">
        <v>25</v>
      </c>
      <c r="L1848" s="16" t="s">
        <v>26</v>
      </c>
      <c r="M1848" s="10">
        <v>1</v>
      </c>
      <c r="N1848" s="19">
        <v>1200</v>
      </c>
      <c r="O1848" s="23"/>
      <c r="P1848" s="17">
        <f t="shared" si="62"/>
        <v>1440</v>
      </c>
      <c r="Q1848" s="18">
        <f t="shared" si="63"/>
        <v>0</v>
      </c>
    </row>
    <row r="1849" spans="2:17" s="1" customFormat="1" ht="15.75" customHeight="1">
      <c r="B1849" s="14" t="s">
        <v>81</v>
      </c>
      <c r="C1849" s="34"/>
      <c r="D1849" s="26"/>
      <c r="E1849" s="21"/>
      <c r="F1849" s="34" t="s">
        <v>90</v>
      </c>
      <c r="G1849" s="9" t="s">
        <v>30</v>
      </c>
      <c r="H1849" s="11">
        <v>1978</v>
      </c>
      <c r="I1849" s="11" t="s">
        <v>5</v>
      </c>
      <c r="J1849" s="12" t="s">
        <v>100</v>
      </c>
      <c r="K1849" s="16" t="s">
        <v>105</v>
      </c>
      <c r="L1849" s="16" t="s">
        <v>24</v>
      </c>
      <c r="M1849" s="10">
        <v>0</v>
      </c>
      <c r="N1849" s="19">
        <v>55</v>
      </c>
      <c r="O1849" s="23"/>
      <c r="P1849" s="17">
        <f t="shared" si="62"/>
        <v>66</v>
      </c>
      <c r="Q1849" s="18">
        <f t="shared" si="63"/>
        <v>0</v>
      </c>
    </row>
    <row r="1850" spans="2:17" s="1" customFormat="1" ht="15.75" customHeight="1">
      <c r="B1850" s="14" t="s">
        <v>81</v>
      </c>
      <c r="C1850" s="34"/>
      <c r="D1850" s="26"/>
      <c r="E1850" s="40" t="s">
        <v>254</v>
      </c>
      <c r="F1850" s="34" t="s">
        <v>90</v>
      </c>
      <c r="G1850" s="9" t="s">
        <v>30</v>
      </c>
      <c r="H1850" s="11">
        <v>1983</v>
      </c>
      <c r="I1850" s="11" t="s">
        <v>5</v>
      </c>
      <c r="J1850" s="12" t="s">
        <v>100</v>
      </c>
      <c r="K1850" s="16" t="s">
        <v>25</v>
      </c>
      <c r="L1850" s="16" t="s">
        <v>24</v>
      </c>
      <c r="M1850" s="10">
        <v>1</v>
      </c>
      <c r="N1850" s="19">
        <v>75</v>
      </c>
      <c r="O1850" s="23"/>
      <c r="P1850" s="17">
        <f t="shared" si="62"/>
        <v>90</v>
      </c>
      <c r="Q1850" s="18">
        <f t="shared" si="63"/>
        <v>0</v>
      </c>
    </row>
    <row r="1851" spans="2:17" s="1" customFormat="1" ht="15.75" customHeight="1">
      <c r="B1851" s="14" t="s">
        <v>81</v>
      </c>
      <c r="C1851" s="34"/>
      <c r="D1851" s="26" t="s">
        <v>251</v>
      </c>
      <c r="E1851" s="21"/>
      <c r="F1851" s="34" t="s">
        <v>90</v>
      </c>
      <c r="G1851" s="9" t="s">
        <v>30</v>
      </c>
      <c r="H1851" s="11">
        <v>1989</v>
      </c>
      <c r="I1851" s="11" t="s">
        <v>5</v>
      </c>
      <c r="J1851" s="12" t="s">
        <v>100</v>
      </c>
      <c r="K1851" s="16" t="s">
        <v>6</v>
      </c>
      <c r="L1851" s="16" t="s">
        <v>7</v>
      </c>
      <c r="M1851" s="10">
        <v>1</v>
      </c>
      <c r="N1851" s="19">
        <v>90</v>
      </c>
      <c r="O1851" s="23"/>
      <c r="P1851" s="17">
        <f t="shared" si="62"/>
        <v>108</v>
      </c>
      <c r="Q1851" s="18">
        <f t="shared" si="63"/>
        <v>0</v>
      </c>
    </row>
    <row r="1852" spans="2:17" s="1" customFormat="1" ht="15.75" customHeight="1">
      <c r="B1852" s="14" t="s">
        <v>81</v>
      </c>
      <c r="C1852" s="34"/>
      <c r="D1852" s="26"/>
      <c r="E1852" s="21"/>
      <c r="F1852" s="34" t="s">
        <v>90</v>
      </c>
      <c r="G1852" s="9" t="s">
        <v>30</v>
      </c>
      <c r="H1852" s="11">
        <v>1990</v>
      </c>
      <c r="I1852" s="11" t="s">
        <v>5</v>
      </c>
      <c r="J1852" s="12" t="s">
        <v>100</v>
      </c>
      <c r="K1852" s="16" t="s">
        <v>6</v>
      </c>
      <c r="L1852" s="16" t="s">
        <v>7</v>
      </c>
      <c r="M1852" s="10">
        <v>0</v>
      </c>
      <c r="N1852" s="19">
        <v>75</v>
      </c>
      <c r="O1852" s="23"/>
      <c r="P1852" s="17">
        <f t="shared" si="62"/>
        <v>90</v>
      </c>
      <c r="Q1852" s="18">
        <f t="shared" si="63"/>
        <v>0</v>
      </c>
    </row>
    <row r="1853" spans="2:17" s="1" customFormat="1" ht="15.75" customHeight="1">
      <c r="B1853" s="14" t="s">
        <v>81</v>
      </c>
      <c r="C1853" s="34"/>
      <c r="D1853" s="26"/>
      <c r="E1853" s="21"/>
      <c r="F1853" s="34" t="s">
        <v>90</v>
      </c>
      <c r="G1853" s="9" t="s">
        <v>30</v>
      </c>
      <c r="H1853" s="11">
        <v>1999</v>
      </c>
      <c r="I1853" s="11" t="s">
        <v>5</v>
      </c>
      <c r="J1853" s="12" t="s">
        <v>100</v>
      </c>
      <c r="K1853" s="16" t="s">
        <v>25</v>
      </c>
      <c r="L1853" s="16" t="s">
        <v>7</v>
      </c>
      <c r="M1853" s="10">
        <v>0</v>
      </c>
      <c r="N1853" s="19">
        <v>55</v>
      </c>
      <c r="O1853" s="23"/>
      <c r="P1853" s="17">
        <f t="shared" si="62"/>
        <v>66</v>
      </c>
      <c r="Q1853" s="18">
        <f t="shared" si="63"/>
        <v>0</v>
      </c>
    </row>
    <row r="1854" spans="2:17" s="1" customFormat="1" ht="15.75" customHeight="1">
      <c r="B1854" s="14" t="s">
        <v>81</v>
      </c>
      <c r="C1854" s="34"/>
      <c r="D1854" s="25"/>
      <c r="E1854" s="40" t="s">
        <v>254</v>
      </c>
      <c r="F1854" s="34" t="s">
        <v>90</v>
      </c>
      <c r="G1854" s="9" t="s">
        <v>30</v>
      </c>
      <c r="H1854" s="11">
        <v>2000</v>
      </c>
      <c r="I1854" s="11" t="s">
        <v>5</v>
      </c>
      <c r="J1854" s="12" t="s">
        <v>33</v>
      </c>
      <c r="K1854" s="16" t="s">
        <v>6</v>
      </c>
      <c r="L1854" s="16" t="s">
        <v>7</v>
      </c>
      <c r="M1854" s="10">
        <v>0</v>
      </c>
      <c r="N1854" s="19">
        <v>95</v>
      </c>
      <c r="O1854" s="23">
        <v>1140</v>
      </c>
      <c r="P1854" s="17">
        <f t="shared" si="62"/>
        <v>114</v>
      </c>
      <c r="Q1854" s="18">
        <f t="shared" si="63"/>
        <v>1368</v>
      </c>
    </row>
    <row r="1855" spans="2:17" s="1" customFormat="1" ht="15.75" customHeight="1">
      <c r="B1855" s="14" t="s">
        <v>81</v>
      </c>
      <c r="C1855" s="34"/>
      <c r="D1855" s="26"/>
      <c r="E1855" s="21"/>
      <c r="F1855" s="34" t="s">
        <v>90</v>
      </c>
      <c r="G1855" s="9" t="s">
        <v>30</v>
      </c>
      <c r="H1855" s="11">
        <v>2003</v>
      </c>
      <c r="I1855" s="11" t="s">
        <v>5</v>
      </c>
      <c r="J1855" s="12" t="s">
        <v>33</v>
      </c>
      <c r="K1855" s="16" t="s">
        <v>6</v>
      </c>
      <c r="L1855" s="16" t="s">
        <v>7</v>
      </c>
      <c r="M1855" s="10">
        <v>12</v>
      </c>
      <c r="N1855" s="19">
        <v>65</v>
      </c>
      <c r="O1855" s="23">
        <v>780</v>
      </c>
      <c r="P1855" s="17">
        <f t="shared" si="62"/>
        <v>78</v>
      </c>
      <c r="Q1855" s="18">
        <f t="shared" si="63"/>
        <v>936</v>
      </c>
    </row>
    <row r="1856" spans="2:17" s="1" customFormat="1" ht="15.75" customHeight="1">
      <c r="B1856" s="14" t="s">
        <v>81</v>
      </c>
      <c r="C1856" s="34"/>
      <c r="D1856" s="26"/>
      <c r="E1856" s="21"/>
      <c r="F1856" s="34" t="s">
        <v>90</v>
      </c>
      <c r="G1856" s="9" t="s">
        <v>30</v>
      </c>
      <c r="H1856" s="11">
        <v>2009</v>
      </c>
      <c r="I1856" s="11" t="s">
        <v>5</v>
      </c>
      <c r="J1856" s="12" t="s">
        <v>100</v>
      </c>
      <c r="K1856" s="16" t="s">
        <v>25</v>
      </c>
      <c r="L1856" s="16" t="s">
        <v>7</v>
      </c>
      <c r="M1856" s="10">
        <v>0</v>
      </c>
      <c r="N1856" s="19">
        <v>70</v>
      </c>
      <c r="O1856" s="23"/>
      <c r="P1856" s="17">
        <f t="shared" si="62"/>
        <v>84</v>
      </c>
      <c r="Q1856" s="18">
        <f t="shared" si="63"/>
        <v>0</v>
      </c>
    </row>
    <row r="1857" spans="2:17" s="1" customFormat="1" ht="15.75" customHeight="1">
      <c r="B1857" s="14" t="s">
        <v>81</v>
      </c>
      <c r="C1857" s="34"/>
      <c r="D1857" s="26"/>
      <c r="E1857" s="21"/>
      <c r="F1857" s="34" t="s">
        <v>90</v>
      </c>
      <c r="G1857" s="9" t="s">
        <v>30</v>
      </c>
      <c r="H1857" s="11">
        <v>2009</v>
      </c>
      <c r="I1857" s="11" t="s">
        <v>5</v>
      </c>
      <c r="J1857" s="12" t="s">
        <v>100</v>
      </c>
      <c r="K1857" s="16" t="s">
        <v>6</v>
      </c>
      <c r="L1857" s="16" t="s">
        <v>7</v>
      </c>
      <c r="M1857" s="10">
        <v>0</v>
      </c>
      <c r="N1857" s="19">
        <v>70</v>
      </c>
      <c r="O1857" s="23"/>
      <c r="P1857" s="17">
        <f t="shared" si="62"/>
        <v>84</v>
      </c>
      <c r="Q1857" s="18">
        <f t="shared" si="63"/>
        <v>0</v>
      </c>
    </row>
    <row r="1858" spans="2:17" s="1" customFormat="1" ht="15.75" customHeight="1">
      <c r="B1858" s="14" t="s">
        <v>152</v>
      </c>
      <c r="C1858" s="34"/>
      <c r="D1858" s="26"/>
      <c r="E1858" s="21"/>
      <c r="F1858" s="34" t="s">
        <v>93</v>
      </c>
      <c r="G1858" s="9" t="s">
        <v>149</v>
      </c>
      <c r="H1858" s="11">
        <v>1945</v>
      </c>
      <c r="I1858" s="11" t="s">
        <v>5</v>
      </c>
      <c r="J1858" s="12" t="s">
        <v>100</v>
      </c>
      <c r="K1858" s="16" t="s">
        <v>25</v>
      </c>
      <c r="L1858" s="16" t="s">
        <v>26</v>
      </c>
      <c r="M1858" s="10">
        <v>1</v>
      </c>
      <c r="N1858" s="19">
        <v>90</v>
      </c>
      <c r="O1858" s="23"/>
      <c r="P1858" s="17">
        <f t="shared" si="62"/>
        <v>108</v>
      </c>
      <c r="Q1858" s="18">
        <f t="shared" si="63"/>
        <v>0</v>
      </c>
    </row>
    <row r="1859" spans="2:17" s="1" customFormat="1" ht="15.75" customHeight="1">
      <c r="B1859" s="14" t="s">
        <v>164</v>
      </c>
      <c r="C1859" s="34" t="s">
        <v>275</v>
      </c>
      <c r="D1859" s="26"/>
      <c r="E1859" s="21"/>
      <c r="F1859" s="34" t="s">
        <v>93</v>
      </c>
      <c r="G1859" s="9" t="s">
        <v>19</v>
      </c>
      <c r="H1859" s="11">
        <v>1893</v>
      </c>
      <c r="I1859" s="11" t="s">
        <v>5</v>
      </c>
      <c r="J1859" s="12" t="s">
        <v>100</v>
      </c>
      <c r="K1859" s="16" t="s">
        <v>25</v>
      </c>
      <c r="L1859" s="16" t="s">
        <v>7</v>
      </c>
      <c r="M1859" s="10">
        <v>1</v>
      </c>
      <c r="N1859" s="19">
        <v>4500</v>
      </c>
      <c r="O1859" s="23"/>
      <c r="P1859" s="17">
        <f t="shared" si="62"/>
        <v>5400</v>
      </c>
      <c r="Q1859" s="18">
        <f t="shared" si="63"/>
        <v>0</v>
      </c>
    </row>
    <row r="1860" spans="2:17" s="1" customFormat="1" ht="15.75" customHeight="1">
      <c r="B1860" s="14" t="s">
        <v>164</v>
      </c>
      <c r="C1860" s="34" t="s">
        <v>275</v>
      </c>
      <c r="D1860" s="26"/>
      <c r="E1860" s="21"/>
      <c r="F1860" s="34" t="s">
        <v>93</v>
      </c>
      <c r="G1860" s="9" t="s">
        <v>19</v>
      </c>
      <c r="H1860" s="11">
        <v>1893</v>
      </c>
      <c r="I1860" s="11" t="s">
        <v>5</v>
      </c>
      <c r="J1860" s="12" t="s">
        <v>100</v>
      </c>
      <c r="K1860" s="16" t="s">
        <v>8</v>
      </c>
      <c r="L1860" s="16" t="s">
        <v>9</v>
      </c>
      <c r="M1860" s="10">
        <v>2</v>
      </c>
      <c r="N1860" s="19">
        <v>5500</v>
      </c>
      <c r="O1860" s="23"/>
      <c r="P1860" s="17">
        <f t="shared" si="62"/>
        <v>6600</v>
      </c>
      <c r="Q1860" s="18">
        <f t="shared" si="63"/>
        <v>0</v>
      </c>
    </row>
    <row r="1861" spans="2:17" s="1" customFormat="1" ht="15.75" customHeight="1">
      <c r="B1861" s="14" t="s">
        <v>164</v>
      </c>
      <c r="C1861" s="34" t="s">
        <v>275</v>
      </c>
      <c r="D1861" s="26"/>
      <c r="E1861" s="21"/>
      <c r="F1861" s="34" t="s">
        <v>93</v>
      </c>
      <c r="G1861" s="9" t="s">
        <v>19</v>
      </c>
      <c r="H1861" s="11">
        <v>1906</v>
      </c>
      <c r="I1861" s="11" t="s">
        <v>5</v>
      </c>
      <c r="J1861" s="12" t="s">
        <v>100</v>
      </c>
      <c r="K1861" s="16" t="s">
        <v>25</v>
      </c>
      <c r="L1861" s="16" t="s">
        <v>9</v>
      </c>
      <c r="M1861" s="10">
        <v>1</v>
      </c>
      <c r="N1861" s="19">
        <v>4500</v>
      </c>
      <c r="O1861" s="23"/>
      <c r="P1861" s="17">
        <f t="shared" si="62"/>
        <v>5400</v>
      </c>
      <c r="Q1861" s="18">
        <f t="shared" si="63"/>
        <v>0</v>
      </c>
    </row>
    <row r="1862" spans="2:17" s="1" customFormat="1" ht="15.75" customHeight="1">
      <c r="B1862" s="14" t="s">
        <v>164</v>
      </c>
      <c r="C1862" s="34" t="s">
        <v>275</v>
      </c>
      <c r="D1862" s="26"/>
      <c r="E1862" s="21"/>
      <c r="F1862" s="34" t="s">
        <v>93</v>
      </c>
      <c r="G1862" s="9" t="s">
        <v>19</v>
      </c>
      <c r="H1862" s="11">
        <v>1914</v>
      </c>
      <c r="I1862" s="11" t="s">
        <v>5</v>
      </c>
      <c r="J1862" s="12" t="s">
        <v>100</v>
      </c>
      <c r="K1862" s="16" t="s">
        <v>25</v>
      </c>
      <c r="L1862" s="16" t="s">
        <v>7</v>
      </c>
      <c r="M1862" s="10">
        <v>1</v>
      </c>
      <c r="N1862" s="19">
        <v>2200</v>
      </c>
      <c r="O1862" s="23"/>
      <c r="P1862" s="17">
        <f t="shared" ref="P1862:P1925" si="64">N1862*1.2</f>
        <v>2640</v>
      </c>
      <c r="Q1862" s="18">
        <f t="shared" ref="Q1862:Q1925" si="65">O1862*1.2</f>
        <v>0</v>
      </c>
    </row>
    <row r="1863" spans="2:17" s="1" customFormat="1" ht="15.75" customHeight="1">
      <c r="B1863" s="14" t="s">
        <v>164</v>
      </c>
      <c r="C1863" s="34" t="s">
        <v>275</v>
      </c>
      <c r="D1863" s="26"/>
      <c r="E1863" s="21"/>
      <c r="F1863" s="34" t="s">
        <v>93</v>
      </c>
      <c r="G1863" s="9" t="s">
        <v>19</v>
      </c>
      <c r="H1863" s="11">
        <v>1928</v>
      </c>
      <c r="I1863" s="11" t="s">
        <v>5</v>
      </c>
      <c r="J1863" s="12" t="s">
        <v>100</v>
      </c>
      <c r="K1863" s="16" t="s">
        <v>6</v>
      </c>
      <c r="L1863" s="16" t="s">
        <v>7</v>
      </c>
      <c r="M1863" s="10">
        <v>1</v>
      </c>
      <c r="N1863" s="19">
        <v>950</v>
      </c>
      <c r="O1863" s="23"/>
      <c r="P1863" s="17">
        <f t="shared" si="64"/>
        <v>1140</v>
      </c>
      <c r="Q1863" s="18">
        <f t="shared" si="65"/>
        <v>0</v>
      </c>
    </row>
    <row r="1864" spans="2:17" s="1" customFormat="1" ht="15.75" customHeight="1">
      <c r="B1864" s="14" t="s">
        <v>164</v>
      </c>
      <c r="C1864" s="34" t="s">
        <v>275</v>
      </c>
      <c r="D1864" s="26"/>
      <c r="E1864" s="21"/>
      <c r="F1864" s="34" t="s">
        <v>93</v>
      </c>
      <c r="G1864" s="9" t="s">
        <v>19</v>
      </c>
      <c r="H1864" s="11">
        <v>1937</v>
      </c>
      <c r="I1864" s="11" t="s">
        <v>5</v>
      </c>
      <c r="J1864" s="12" t="s">
        <v>100</v>
      </c>
      <c r="K1864" s="16" t="s">
        <v>6</v>
      </c>
      <c r="L1864" s="16" t="s">
        <v>24</v>
      </c>
      <c r="M1864" s="10">
        <v>1</v>
      </c>
      <c r="N1864" s="19">
        <v>650</v>
      </c>
      <c r="O1864" s="23"/>
      <c r="P1864" s="17">
        <f t="shared" si="64"/>
        <v>780</v>
      </c>
      <c r="Q1864" s="18">
        <f t="shared" si="65"/>
        <v>0</v>
      </c>
    </row>
    <row r="1865" spans="2:17" s="1" customFormat="1" ht="15.75" customHeight="1">
      <c r="B1865" s="14" t="s">
        <v>164</v>
      </c>
      <c r="C1865" s="34"/>
      <c r="D1865" s="26"/>
      <c r="E1865" s="21"/>
      <c r="F1865" s="34" t="s">
        <v>93</v>
      </c>
      <c r="G1865" s="9" t="s">
        <v>19</v>
      </c>
      <c r="H1865" s="11">
        <v>1946</v>
      </c>
      <c r="I1865" s="11" t="s">
        <v>5</v>
      </c>
      <c r="J1865" s="12" t="s">
        <v>100</v>
      </c>
      <c r="K1865" s="16" t="s">
        <v>6</v>
      </c>
      <c r="L1865" s="16" t="s">
        <v>9</v>
      </c>
      <c r="M1865" s="10">
        <v>1</v>
      </c>
      <c r="N1865" s="19">
        <v>330</v>
      </c>
      <c r="O1865" s="23"/>
      <c r="P1865" s="17">
        <f t="shared" si="64"/>
        <v>396</v>
      </c>
      <c r="Q1865" s="18">
        <f t="shared" si="65"/>
        <v>0</v>
      </c>
    </row>
    <row r="1866" spans="2:17" s="1" customFormat="1" ht="15.75" customHeight="1">
      <c r="B1866" s="14" t="s">
        <v>164</v>
      </c>
      <c r="C1866" s="34"/>
      <c r="D1866" s="26"/>
      <c r="E1866" s="21"/>
      <c r="F1866" s="34" t="s">
        <v>93</v>
      </c>
      <c r="G1866" s="9" t="s">
        <v>19</v>
      </c>
      <c r="H1866" s="11">
        <v>1947</v>
      </c>
      <c r="I1866" s="11" t="s">
        <v>5</v>
      </c>
      <c r="J1866" s="12" t="s">
        <v>100</v>
      </c>
      <c r="K1866" s="16" t="s">
        <v>43</v>
      </c>
      <c r="L1866" s="16" t="s">
        <v>9</v>
      </c>
      <c r="M1866" s="10">
        <v>3</v>
      </c>
      <c r="N1866" s="19">
        <v>390</v>
      </c>
      <c r="O1866" s="23"/>
      <c r="P1866" s="17">
        <f t="shared" si="64"/>
        <v>468</v>
      </c>
      <c r="Q1866" s="18">
        <f t="shared" si="65"/>
        <v>0</v>
      </c>
    </row>
    <row r="1867" spans="2:17" s="1" customFormat="1" ht="15.75" customHeight="1">
      <c r="B1867" s="14" t="s">
        <v>164</v>
      </c>
      <c r="C1867" s="34"/>
      <c r="D1867" s="26"/>
      <c r="E1867" s="21"/>
      <c r="F1867" s="34" t="s">
        <v>93</v>
      </c>
      <c r="G1867" s="9" t="s">
        <v>19</v>
      </c>
      <c r="H1867" s="11">
        <v>1948</v>
      </c>
      <c r="I1867" s="11" t="s">
        <v>5</v>
      </c>
      <c r="J1867" s="12" t="s">
        <v>100</v>
      </c>
      <c r="K1867" s="16" t="s">
        <v>6</v>
      </c>
      <c r="L1867" s="16" t="s">
        <v>9</v>
      </c>
      <c r="M1867" s="10">
        <v>1</v>
      </c>
      <c r="N1867" s="19">
        <v>340</v>
      </c>
      <c r="O1867" s="23"/>
      <c r="P1867" s="17">
        <f t="shared" si="64"/>
        <v>408</v>
      </c>
      <c r="Q1867" s="18">
        <f t="shared" si="65"/>
        <v>0</v>
      </c>
    </row>
    <row r="1868" spans="2:17" s="1" customFormat="1" ht="15.75" customHeight="1">
      <c r="B1868" s="14" t="s">
        <v>164</v>
      </c>
      <c r="C1868" s="34"/>
      <c r="D1868" s="26"/>
      <c r="E1868" s="21"/>
      <c r="F1868" s="34" t="s">
        <v>93</v>
      </c>
      <c r="G1868" s="9" t="s">
        <v>19</v>
      </c>
      <c r="H1868" s="11">
        <v>1953</v>
      </c>
      <c r="I1868" s="11" t="s">
        <v>5</v>
      </c>
      <c r="J1868" s="12" t="s">
        <v>100</v>
      </c>
      <c r="K1868" s="16" t="s">
        <v>25</v>
      </c>
      <c r="L1868" s="16" t="s">
        <v>7</v>
      </c>
      <c r="M1868" s="10">
        <v>0</v>
      </c>
      <c r="N1868" s="19">
        <v>300</v>
      </c>
      <c r="O1868" s="23"/>
      <c r="P1868" s="17">
        <f t="shared" si="64"/>
        <v>360</v>
      </c>
      <c r="Q1868" s="18">
        <f t="shared" si="65"/>
        <v>0</v>
      </c>
    </row>
    <row r="1869" spans="2:17" s="1" customFormat="1" ht="15.75" customHeight="1">
      <c r="B1869" s="14" t="s">
        <v>164</v>
      </c>
      <c r="C1869" s="34"/>
      <c r="D1869" s="26"/>
      <c r="E1869" s="21"/>
      <c r="F1869" s="34" t="s">
        <v>93</v>
      </c>
      <c r="G1869" s="9" t="s">
        <v>19</v>
      </c>
      <c r="H1869" s="11">
        <v>1981</v>
      </c>
      <c r="I1869" s="11" t="s">
        <v>5</v>
      </c>
      <c r="J1869" s="12" t="s">
        <v>100</v>
      </c>
      <c r="K1869" s="16" t="s">
        <v>165</v>
      </c>
      <c r="L1869" s="16" t="s">
        <v>24</v>
      </c>
      <c r="M1869" s="10">
        <v>0</v>
      </c>
      <c r="N1869" s="19">
        <v>15</v>
      </c>
      <c r="O1869" s="23"/>
      <c r="P1869" s="17">
        <f t="shared" si="64"/>
        <v>18</v>
      </c>
      <c r="Q1869" s="18">
        <f t="shared" si="65"/>
        <v>0</v>
      </c>
    </row>
    <row r="1870" spans="2:17" s="1" customFormat="1" ht="15.75" customHeight="1">
      <c r="B1870" s="14" t="s">
        <v>153</v>
      </c>
      <c r="C1870" s="34"/>
      <c r="D1870" s="26"/>
      <c r="E1870" s="21"/>
      <c r="F1870" s="34" t="s">
        <v>93</v>
      </c>
      <c r="G1870" s="9" t="s">
        <v>19</v>
      </c>
      <c r="H1870" s="11">
        <v>1955</v>
      </c>
      <c r="I1870" s="11" t="s">
        <v>5</v>
      </c>
      <c r="J1870" s="12" t="s">
        <v>100</v>
      </c>
      <c r="K1870" s="16" t="s">
        <v>74</v>
      </c>
      <c r="L1870" s="16" t="s">
        <v>24</v>
      </c>
      <c r="M1870" s="10">
        <v>3</v>
      </c>
      <c r="N1870" s="19">
        <v>120</v>
      </c>
      <c r="O1870" s="23"/>
      <c r="P1870" s="17">
        <f t="shared" si="64"/>
        <v>144</v>
      </c>
      <c r="Q1870" s="18">
        <f t="shared" si="65"/>
        <v>0</v>
      </c>
    </row>
    <row r="1871" spans="2:17" s="1" customFormat="1" ht="15.75" customHeight="1">
      <c r="B1871" s="14" t="s">
        <v>153</v>
      </c>
      <c r="C1871" s="34"/>
      <c r="D1871" s="26"/>
      <c r="E1871" s="21"/>
      <c r="F1871" s="34" t="s">
        <v>93</v>
      </c>
      <c r="G1871" s="9" t="s">
        <v>19</v>
      </c>
      <c r="H1871" s="11">
        <v>1959</v>
      </c>
      <c r="I1871" s="11" t="s">
        <v>5</v>
      </c>
      <c r="J1871" s="12" t="s">
        <v>100</v>
      </c>
      <c r="K1871" s="16" t="s">
        <v>43</v>
      </c>
      <c r="L1871" s="16" t="s">
        <v>24</v>
      </c>
      <c r="M1871" s="10">
        <v>2</v>
      </c>
      <c r="N1871" s="19">
        <v>220</v>
      </c>
      <c r="O1871" s="23"/>
      <c r="P1871" s="17">
        <f t="shared" si="64"/>
        <v>264</v>
      </c>
      <c r="Q1871" s="18">
        <f t="shared" si="65"/>
        <v>0</v>
      </c>
    </row>
    <row r="1872" spans="2:17" s="1" customFormat="1" ht="15.75" customHeight="1">
      <c r="B1872" s="14" t="s">
        <v>146</v>
      </c>
      <c r="C1872" s="34"/>
      <c r="D1872" s="26"/>
      <c r="E1872" s="21"/>
      <c r="F1872" s="34" t="s">
        <v>93</v>
      </c>
      <c r="G1872" s="9" t="s">
        <v>19</v>
      </c>
      <c r="H1872" s="11">
        <v>1922</v>
      </c>
      <c r="I1872" s="11" t="s">
        <v>5</v>
      </c>
      <c r="J1872" s="12" t="s">
        <v>100</v>
      </c>
      <c r="K1872" s="16" t="s">
        <v>8</v>
      </c>
      <c r="L1872" s="16" t="s">
        <v>9</v>
      </c>
      <c r="M1872" s="10">
        <v>1</v>
      </c>
      <c r="N1872" s="19">
        <v>290</v>
      </c>
      <c r="O1872" s="23"/>
      <c r="P1872" s="17">
        <f t="shared" si="64"/>
        <v>348</v>
      </c>
      <c r="Q1872" s="18">
        <f t="shared" si="65"/>
        <v>0</v>
      </c>
    </row>
    <row r="1873" spans="2:17" s="1" customFormat="1" ht="15.75" customHeight="1">
      <c r="B1873" s="14" t="s">
        <v>146</v>
      </c>
      <c r="C1873" s="34"/>
      <c r="D1873" s="26"/>
      <c r="E1873" s="21"/>
      <c r="F1873" s="34" t="s">
        <v>93</v>
      </c>
      <c r="G1873" s="9" t="s">
        <v>19</v>
      </c>
      <c r="H1873" s="11">
        <v>1925</v>
      </c>
      <c r="I1873" s="11" t="s">
        <v>5</v>
      </c>
      <c r="J1873" s="12" t="s">
        <v>15</v>
      </c>
      <c r="K1873" s="16" t="s">
        <v>25</v>
      </c>
      <c r="L1873" s="16" t="s">
        <v>26</v>
      </c>
      <c r="M1873" s="10">
        <v>1</v>
      </c>
      <c r="N1873" s="19">
        <v>290</v>
      </c>
      <c r="O1873" s="23">
        <v>290</v>
      </c>
      <c r="P1873" s="17">
        <f t="shared" si="64"/>
        <v>348</v>
      </c>
      <c r="Q1873" s="18">
        <f t="shared" si="65"/>
        <v>348</v>
      </c>
    </row>
    <row r="1874" spans="2:17" s="1" customFormat="1" ht="15.75" customHeight="1">
      <c r="B1874" s="14" t="s">
        <v>146</v>
      </c>
      <c r="C1874" s="34"/>
      <c r="D1874" s="26"/>
      <c r="E1874" s="21"/>
      <c r="F1874" s="34" t="s">
        <v>93</v>
      </c>
      <c r="G1874" s="9" t="s">
        <v>19</v>
      </c>
      <c r="H1874" s="11">
        <v>1946</v>
      </c>
      <c r="I1874" s="11" t="s">
        <v>5</v>
      </c>
      <c r="J1874" s="12" t="s">
        <v>15</v>
      </c>
      <c r="K1874" s="16" t="s">
        <v>25</v>
      </c>
      <c r="L1874" s="16" t="s">
        <v>9</v>
      </c>
      <c r="M1874" s="10">
        <v>1</v>
      </c>
      <c r="N1874" s="19">
        <v>200</v>
      </c>
      <c r="O1874" s="23">
        <v>200</v>
      </c>
      <c r="P1874" s="17">
        <f t="shared" si="64"/>
        <v>240</v>
      </c>
      <c r="Q1874" s="18">
        <f t="shared" si="65"/>
        <v>240</v>
      </c>
    </row>
    <row r="1875" spans="2:17" s="1" customFormat="1" ht="15.75" customHeight="1">
      <c r="B1875" s="14" t="s">
        <v>171</v>
      </c>
      <c r="C1875" s="34"/>
      <c r="D1875" s="26"/>
      <c r="E1875" s="21"/>
      <c r="F1875" s="34" t="s">
        <v>93</v>
      </c>
      <c r="G1875" s="9" t="s">
        <v>19</v>
      </c>
      <c r="H1875" s="11">
        <v>1985</v>
      </c>
      <c r="I1875" s="11" t="s">
        <v>5</v>
      </c>
      <c r="J1875" s="12" t="s">
        <v>100</v>
      </c>
      <c r="K1875" s="16" t="s">
        <v>25</v>
      </c>
      <c r="L1875" s="16" t="s">
        <v>24</v>
      </c>
      <c r="M1875" s="10">
        <v>0</v>
      </c>
      <c r="N1875" s="19">
        <v>25</v>
      </c>
      <c r="O1875" s="23"/>
      <c r="P1875" s="17">
        <f t="shared" si="64"/>
        <v>30</v>
      </c>
      <c r="Q1875" s="18">
        <f t="shared" si="65"/>
        <v>0</v>
      </c>
    </row>
    <row r="1876" spans="2:17" s="1" customFormat="1" ht="15.75" customHeight="1">
      <c r="B1876" s="14" t="s">
        <v>41</v>
      </c>
      <c r="C1876" s="34"/>
      <c r="D1876" s="26"/>
      <c r="E1876" s="21"/>
      <c r="F1876" s="34" t="s">
        <v>93</v>
      </c>
      <c r="G1876" s="9" t="s">
        <v>19</v>
      </c>
      <c r="H1876" s="11">
        <v>1919</v>
      </c>
      <c r="I1876" s="11" t="s">
        <v>5</v>
      </c>
      <c r="J1876" s="12" t="s">
        <v>100</v>
      </c>
      <c r="K1876" s="16" t="s">
        <v>6</v>
      </c>
      <c r="L1876" s="16" t="s">
        <v>7</v>
      </c>
      <c r="M1876" s="10">
        <v>3</v>
      </c>
      <c r="N1876" s="19">
        <v>400</v>
      </c>
      <c r="O1876" s="23"/>
      <c r="P1876" s="17">
        <f t="shared" si="64"/>
        <v>480</v>
      </c>
      <c r="Q1876" s="18">
        <f t="shared" si="65"/>
        <v>0</v>
      </c>
    </row>
    <row r="1877" spans="2:17" s="1" customFormat="1" ht="15.75" customHeight="1">
      <c r="B1877" s="14" t="s">
        <v>41</v>
      </c>
      <c r="C1877" s="34"/>
      <c r="D1877" s="26"/>
      <c r="E1877" s="21"/>
      <c r="F1877" s="34" t="s">
        <v>93</v>
      </c>
      <c r="G1877" s="9" t="s">
        <v>19</v>
      </c>
      <c r="H1877" s="11">
        <v>1924</v>
      </c>
      <c r="I1877" s="11" t="s">
        <v>5</v>
      </c>
      <c r="J1877" s="12" t="s">
        <v>100</v>
      </c>
      <c r="K1877" s="16" t="s">
        <v>25</v>
      </c>
      <c r="L1877" s="16" t="s">
        <v>24</v>
      </c>
      <c r="M1877" s="10">
        <v>1</v>
      </c>
      <c r="N1877" s="19">
        <v>500</v>
      </c>
      <c r="O1877" s="23"/>
      <c r="P1877" s="17">
        <f t="shared" si="64"/>
        <v>600</v>
      </c>
      <c r="Q1877" s="18">
        <f t="shared" si="65"/>
        <v>0</v>
      </c>
    </row>
    <row r="1878" spans="2:17" s="1" customFormat="1" ht="15.75" customHeight="1">
      <c r="B1878" s="14" t="s">
        <v>41</v>
      </c>
      <c r="C1878" s="34"/>
      <c r="D1878" s="26"/>
      <c r="E1878" s="21"/>
      <c r="F1878" s="34" t="s">
        <v>93</v>
      </c>
      <c r="G1878" s="9" t="s">
        <v>19</v>
      </c>
      <c r="H1878" s="11">
        <v>1949</v>
      </c>
      <c r="I1878" s="11" t="s">
        <v>5</v>
      </c>
      <c r="J1878" s="12" t="s">
        <v>100</v>
      </c>
      <c r="K1878" s="16" t="s">
        <v>25</v>
      </c>
      <c r="L1878" s="16" t="s">
        <v>24</v>
      </c>
      <c r="M1878" s="10">
        <v>1</v>
      </c>
      <c r="N1878" s="19">
        <v>350</v>
      </c>
      <c r="O1878" s="23"/>
      <c r="P1878" s="17">
        <f t="shared" si="64"/>
        <v>420</v>
      </c>
      <c r="Q1878" s="18">
        <f t="shared" si="65"/>
        <v>0</v>
      </c>
    </row>
    <row r="1879" spans="2:17" s="1" customFormat="1" ht="15.75" customHeight="1">
      <c r="B1879" s="14" t="s">
        <v>41</v>
      </c>
      <c r="C1879" s="34"/>
      <c r="D1879" s="26"/>
      <c r="E1879" s="21"/>
      <c r="F1879" s="34" t="s">
        <v>93</v>
      </c>
      <c r="G1879" s="9" t="s">
        <v>19</v>
      </c>
      <c r="H1879" s="11">
        <v>1966</v>
      </c>
      <c r="I1879" s="11" t="s">
        <v>5</v>
      </c>
      <c r="J1879" s="12" t="s">
        <v>100</v>
      </c>
      <c r="K1879" s="16" t="s">
        <v>25</v>
      </c>
      <c r="L1879" s="16" t="s">
        <v>7</v>
      </c>
      <c r="M1879" s="10">
        <v>1</v>
      </c>
      <c r="N1879" s="19">
        <v>100</v>
      </c>
      <c r="O1879" s="23"/>
      <c r="P1879" s="17">
        <f t="shared" si="64"/>
        <v>120</v>
      </c>
      <c r="Q1879" s="18">
        <f t="shared" si="65"/>
        <v>0</v>
      </c>
    </row>
    <row r="1880" spans="2:17" s="1" customFormat="1" ht="15.75" customHeight="1">
      <c r="B1880" s="14" t="s">
        <v>41</v>
      </c>
      <c r="C1880" s="34"/>
      <c r="D1880" s="26"/>
      <c r="E1880" s="21"/>
      <c r="F1880" s="34" t="s">
        <v>93</v>
      </c>
      <c r="G1880" s="9" t="s">
        <v>19</v>
      </c>
      <c r="H1880" s="11">
        <v>1981</v>
      </c>
      <c r="I1880" s="11" t="s">
        <v>5</v>
      </c>
      <c r="J1880" s="12" t="s">
        <v>100</v>
      </c>
      <c r="K1880" s="16" t="s">
        <v>25</v>
      </c>
      <c r="L1880" s="16" t="s">
        <v>24</v>
      </c>
      <c r="M1880" s="10">
        <v>0</v>
      </c>
      <c r="N1880" s="19">
        <v>30</v>
      </c>
      <c r="O1880" s="23"/>
      <c r="P1880" s="17">
        <f t="shared" si="64"/>
        <v>36</v>
      </c>
      <c r="Q1880" s="18">
        <f t="shared" si="65"/>
        <v>0</v>
      </c>
    </row>
    <row r="1881" spans="2:17" s="1" customFormat="1" ht="15.75" customHeight="1">
      <c r="B1881" s="14" t="s">
        <v>41</v>
      </c>
      <c r="C1881" s="34"/>
      <c r="D1881" s="26"/>
      <c r="E1881" s="21"/>
      <c r="F1881" s="34" t="s">
        <v>93</v>
      </c>
      <c r="G1881" s="9" t="s">
        <v>19</v>
      </c>
      <c r="H1881" s="11">
        <v>1985</v>
      </c>
      <c r="I1881" s="11" t="s">
        <v>5</v>
      </c>
      <c r="J1881" s="12" t="s">
        <v>100</v>
      </c>
      <c r="K1881" s="16" t="s">
        <v>165</v>
      </c>
      <c r="L1881" s="16" t="s">
        <v>9</v>
      </c>
      <c r="M1881" s="10">
        <v>0</v>
      </c>
      <c r="N1881" s="19">
        <v>30</v>
      </c>
      <c r="O1881" s="23"/>
      <c r="P1881" s="17">
        <f t="shared" si="64"/>
        <v>36</v>
      </c>
      <c r="Q1881" s="18">
        <f t="shared" si="65"/>
        <v>0</v>
      </c>
    </row>
    <row r="1882" spans="2:17" s="1" customFormat="1" ht="15.75" customHeight="1">
      <c r="B1882" s="14" t="s">
        <v>266</v>
      </c>
      <c r="C1882" s="34"/>
      <c r="D1882" s="26"/>
      <c r="E1882" s="21"/>
      <c r="F1882" s="34" t="s">
        <v>93</v>
      </c>
      <c r="G1882" s="9" t="s">
        <v>19</v>
      </c>
      <c r="H1882" s="11">
        <v>1937</v>
      </c>
      <c r="I1882" s="11" t="s">
        <v>5</v>
      </c>
      <c r="J1882" s="12" t="s">
        <v>100</v>
      </c>
      <c r="K1882" s="16" t="s">
        <v>8</v>
      </c>
      <c r="L1882" s="16" t="s">
        <v>24</v>
      </c>
      <c r="M1882" s="10">
        <v>1</v>
      </c>
      <c r="N1882" s="19">
        <v>90</v>
      </c>
      <c r="O1882" s="23"/>
      <c r="P1882" s="17">
        <f t="shared" si="64"/>
        <v>108</v>
      </c>
      <c r="Q1882" s="18">
        <f t="shared" si="65"/>
        <v>0</v>
      </c>
    </row>
    <row r="1883" spans="2:17" s="1" customFormat="1" ht="15.75" customHeight="1">
      <c r="B1883" s="14" t="s">
        <v>44</v>
      </c>
      <c r="C1883" s="34"/>
      <c r="D1883" s="26"/>
      <c r="E1883" s="21"/>
      <c r="F1883" s="34" t="s">
        <v>93</v>
      </c>
      <c r="G1883" s="9" t="s">
        <v>19</v>
      </c>
      <c r="H1883" s="11">
        <v>1929</v>
      </c>
      <c r="I1883" s="11" t="s">
        <v>5</v>
      </c>
      <c r="J1883" s="12" t="s">
        <v>100</v>
      </c>
      <c r="K1883" s="16" t="s">
        <v>6</v>
      </c>
      <c r="L1883" s="16" t="s">
        <v>9</v>
      </c>
      <c r="M1883" s="10">
        <v>2</v>
      </c>
      <c r="N1883" s="19">
        <v>1150</v>
      </c>
      <c r="O1883" s="23"/>
      <c r="P1883" s="17">
        <f t="shared" si="64"/>
        <v>1380</v>
      </c>
      <c r="Q1883" s="18">
        <f t="shared" si="65"/>
        <v>0</v>
      </c>
    </row>
    <row r="1884" spans="2:17" s="1" customFormat="1" ht="15.75" customHeight="1">
      <c r="B1884" s="14" t="s">
        <v>44</v>
      </c>
      <c r="C1884" s="34"/>
      <c r="D1884" s="26" t="s">
        <v>251</v>
      </c>
      <c r="E1884" s="21"/>
      <c r="F1884" s="34" t="s">
        <v>93</v>
      </c>
      <c r="G1884" s="9" t="s">
        <v>19</v>
      </c>
      <c r="H1884" s="11">
        <v>1947</v>
      </c>
      <c r="I1884" s="11" t="s">
        <v>5</v>
      </c>
      <c r="J1884" s="12" t="s">
        <v>100</v>
      </c>
      <c r="K1884" s="16" t="s">
        <v>25</v>
      </c>
      <c r="L1884" s="16" t="s">
        <v>9</v>
      </c>
      <c r="M1884" s="10">
        <v>1</v>
      </c>
      <c r="N1884" s="19">
        <v>400</v>
      </c>
      <c r="O1884" s="23"/>
      <c r="P1884" s="17">
        <f t="shared" si="64"/>
        <v>480</v>
      </c>
      <c r="Q1884" s="18">
        <f t="shared" si="65"/>
        <v>0</v>
      </c>
    </row>
    <row r="1885" spans="2:17" s="1" customFormat="1" ht="15.75" customHeight="1">
      <c r="B1885" s="14" t="s">
        <v>44</v>
      </c>
      <c r="C1885" s="34"/>
      <c r="D1885" s="26" t="s">
        <v>251</v>
      </c>
      <c r="E1885" s="21"/>
      <c r="F1885" s="34" t="s">
        <v>93</v>
      </c>
      <c r="G1885" s="9" t="s">
        <v>19</v>
      </c>
      <c r="H1885" s="11">
        <v>1947</v>
      </c>
      <c r="I1885" s="11" t="s">
        <v>5</v>
      </c>
      <c r="J1885" s="12" t="s">
        <v>100</v>
      </c>
      <c r="K1885" s="16" t="s">
        <v>25</v>
      </c>
      <c r="L1885" s="16" t="s">
        <v>31</v>
      </c>
      <c r="M1885" s="10">
        <v>1</v>
      </c>
      <c r="N1885" s="19">
        <v>200</v>
      </c>
      <c r="O1885" s="23"/>
      <c r="P1885" s="17">
        <f t="shared" si="64"/>
        <v>240</v>
      </c>
      <c r="Q1885" s="18">
        <f t="shared" si="65"/>
        <v>0</v>
      </c>
    </row>
    <row r="1886" spans="2:17" s="1" customFormat="1" ht="15.75" customHeight="1">
      <c r="B1886" s="14" t="s">
        <v>476</v>
      </c>
      <c r="C1886" s="34"/>
      <c r="D1886" s="26" t="s">
        <v>251</v>
      </c>
      <c r="E1886" s="21"/>
      <c r="F1886" s="34" t="s">
        <v>93</v>
      </c>
      <c r="G1886" s="9" t="s">
        <v>19</v>
      </c>
      <c r="H1886" s="11">
        <v>1989</v>
      </c>
      <c r="I1886" s="11" t="s">
        <v>5</v>
      </c>
      <c r="J1886" s="12" t="s">
        <v>100</v>
      </c>
      <c r="K1886" s="16" t="s">
        <v>6</v>
      </c>
      <c r="L1886" s="16" t="s">
        <v>24</v>
      </c>
      <c r="M1886" s="10">
        <v>1</v>
      </c>
      <c r="N1886" s="19">
        <v>115</v>
      </c>
      <c r="O1886" s="23"/>
      <c r="P1886" s="17">
        <f t="shared" si="64"/>
        <v>138</v>
      </c>
      <c r="Q1886" s="18">
        <f t="shared" si="65"/>
        <v>0</v>
      </c>
    </row>
    <row r="1887" spans="2:17" s="1" customFormat="1" ht="15.75" customHeight="1">
      <c r="B1887" s="14" t="s">
        <v>476</v>
      </c>
      <c r="C1887" s="34"/>
      <c r="D1887" s="26" t="s">
        <v>251</v>
      </c>
      <c r="E1887" s="21"/>
      <c r="F1887" s="34" t="s">
        <v>93</v>
      </c>
      <c r="G1887" s="9" t="s">
        <v>19</v>
      </c>
      <c r="H1887" s="11">
        <v>1993</v>
      </c>
      <c r="I1887" s="11" t="s">
        <v>5</v>
      </c>
      <c r="J1887" s="12" t="s">
        <v>100</v>
      </c>
      <c r="K1887" s="16" t="s">
        <v>6</v>
      </c>
      <c r="L1887" s="16" t="s">
        <v>7</v>
      </c>
      <c r="M1887" s="10">
        <v>1</v>
      </c>
      <c r="N1887" s="19">
        <v>90</v>
      </c>
      <c r="O1887" s="23"/>
      <c r="P1887" s="17">
        <f t="shared" si="64"/>
        <v>108</v>
      </c>
      <c r="Q1887" s="18">
        <f t="shared" si="65"/>
        <v>0</v>
      </c>
    </row>
    <row r="1888" spans="2:17" s="1" customFormat="1" ht="15.75" customHeight="1">
      <c r="B1888" s="14" t="s">
        <v>476</v>
      </c>
      <c r="C1888" s="34"/>
      <c r="D1888" s="28"/>
      <c r="E1888" s="24"/>
      <c r="F1888" s="34" t="s">
        <v>93</v>
      </c>
      <c r="G1888" s="9" t="s">
        <v>19</v>
      </c>
      <c r="H1888" s="11">
        <v>1996</v>
      </c>
      <c r="I1888" s="11" t="s">
        <v>5</v>
      </c>
      <c r="J1888" s="12" t="s">
        <v>100</v>
      </c>
      <c r="K1888" s="16" t="s">
        <v>6</v>
      </c>
      <c r="L1888" s="16" t="s">
        <v>7</v>
      </c>
      <c r="M1888" s="10">
        <v>0</v>
      </c>
      <c r="N1888" s="19">
        <v>45</v>
      </c>
      <c r="O1888" s="23"/>
      <c r="P1888" s="17">
        <f t="shared" si="64"/>
        <v>54</v>
      </c>
      <c r="Q1888" s="18">
        <f t="shared" si="65"/>
        <v>0</v>
      </c>
    </row>
    <row r="1889" spans="2:17" s="1" customFormat="1" ht="15.75" customHeight="1">
      <c r="B1889" s="14" t="s">
        <v>48</v>
      </c>
      <c r="C1889" s="34"/>
      <c r="D1889" s="26"/>
      <c r="E1889" s="21"/>
      <c r="F1889" s="34" t="s">
        <v>93</v>
      </c>
      <c r="G1889" s="9" t="s">
        <v>19</v>
      </c>
      <c r="H1889" s="11">
        <v>1890</v>
      </c>
      <c r="I1889" s="11" t="s">
        <v>5</v>
      </c>
      <c r="J1889" s="12" t="s">
        <v>16</v>
      </c>
      <c r="K1889" s="16" t="s">
        <v>6</v>
      </c>
      <c r="L1889" s="16" t="s">
        <v>26</v>
      </c>
      <c r="M1889" s="10">
        <v>1</v>
      </c>
      <c r="N1889" s="19">
        <v>2300</v>
      </c>
      <c r="O1889" s="23">
        <v>8500</v>
      </c>
      <c r="P1889" s="17">
        <f t="shared" si="64"/>
        <v>2760</v>
      </c>
      <c r="Q1889" s="18">
        <f t="shared" si="65"/>
        <v>10200</v>
      </c>
    </row>
    <row r="1890" spans="2:17" s="1" customFormat="1" ht="15.75" customHeight="1">
      <c r="B1890" s="14" t="s">
        <v>48</v>
      </c>
      <c r="C1890" s="34"/>
      <c r="D1890" s="26"/>
      <c r="E1890" s="21"/>
      <c r="F1890" s="34" t="s">
        <v>93</v>
      </c>
      <c r="G1890" s="9" t="s">
        <v>19</v>
      </c>
      <c r="H1890" s="11">
        <v>1890</v>
      </c>
      <c r="I1890" s="11" t="s">
        <v>5</v>
      </c>
      <c r="J1890" s="12" t="s">
        <v>16</v>
      </c>
      <c r="K1890" s="16" t="s">
        <v>6</v>
      </c>
      <c r="L1890" s="16" t="s">
        <v>9</v>
      </c>
      <c r="M1890" s="10">
        <v>1</v>
      </c>
      <c r="N1890" s="19">
        <v>2800</v>
      </c>
      <c r="O1890" s="23">
        <v>8500</v>
      </c>
      <c r="P1890" s="17">
        <f t="shared" si="64"/>
        <v>3360</v>
      </c>
      <c r="Q1890" s="18">
        <f t="shared" si="65"/>
        <v>10200</v>
      </c>
    </row>
    <row r="1891" spans="2:17" s="1" customFormat="1" ht="15.75" customHeight="1">
      <c r="B1891" s="14" t="s">
        <v>48</v>
      </c>
      <c r="C1891" s="34"/>
      <c r="D1891" s="26"/>
      <c r="E1891" s="21"/>
      <c r="F1891" s="34" t="s">
        <v>93</v>
      </c>
      <c r="G1891" s="9" t="s">
        <v>19</v>
      </c>
      <c r="H1891" s="11">
        <v>1890</v>
      </c>
      <c r="I1891" s="11" t="s">
        <v>5</v>
      </c>
      <c r="J1891" s="12" t="s">
        <v>16</v>
      </c>
      <c r="K1891" s="16" t="s">
        <v>6</v>
      </c>
      <c r="L1891" s="16" t="s">
        <v>24</v>
      </c>
      <c r="M1891" s="10">
        <v>1</v>
      </c>
      <c r="N1891" s="19">
        <v>3400</v>
      </c>
      <c r="O1891" s="23">
        <v>8500</v>
      </c>
      <c r="P1891" s="17">
        <f t="shared" si="64"/>
        <v>4080</v>
      </c>
      <c r="Q1891" s="18">
        <f t="shared" si="65"/>
        <v>10200</v>
      </c>
    </row>
    <row r="1892" spans="2:17" s="1" customFormat="1" ht="15.75" customHeight="1">
      <c r="B1892" s="14" t="s">
        <v>48</v>
      </c>
      <c r="C1892" s="34"/>
      <c r="D1892" s="26"/>
      <c r="E1892" s="21"/>
      <c r="F1892" s="34" t="s">
        <v>93</v>
      </c>
      <c r="G1892" s="9" t="s">
        <v>19</v>
      </c>
      <c r="H1892" s="11">
        <v>1899</v>
      </c>
      <c r="I1892" s="11" t="s">
        <v>5</v>
      </c>
      <c r="J1892" s="12" t="s">
        <v>100</v>
      </c>
      <c r="K1892" s="16" t="s">
        <v>6</v>
      </c>
      <c r="L1892" s="16" t="s">
        <v>9</v>
      </c>
      <c r="M1892" s="10">
        <v>1</v>
      </c>
      <c r="N1892" s="19">
        <v>3500</v>
      </c>
      <c r="O1892" s="23"/>
      <c r="P1892" s="17">
        <f t="shared" si="64"/>
        <v>4200</v>
      </c>
      <c r="Q1892" s="18">
        <f t="shared" si="65"/>
        <v>0</v>
      </c>
    </row>
    <row r="1893" spans="2:17" s="1" customFormat="1" ht="15.75" customHeight="1">
      <c r="B1893" s="14" t="s">
        <v>48</v>
      </c>
      <c r="C1893" s="34"/>
      <c r="D1893" s="26"/>
      <c r="E1893" s="21"/>
      <c r="F1893" s="34" t="s">
        <v>93</v>
      </c>
      <c r="G1893" s="9" t="s">
        <v>19</v>
      </c>
      <c r="H1893" s="11">
        <v>1900</v>
      </c>
      <c r="I1893" s="11" t="s">
        <v>5</v>
      </c>
      <c r="J1893" s="12" t="s">
        <v>100</v>
      </c>
      <c r="K1893" s="16" t="s">
        <v>6</v>
      </c>
      <c r="L1893" s="16" t="s">
        <v>24</v>
      </c>
      <c r="M1893" s="10">
        <v>1</v>
      </c>
      <c r="N1893" s="19">
        <v>1250</v>
      </c>
      <c r="O1893" s="23"/>
      <c r="P1893" s="17">
        <f t="shared" si="64"/>
        <v>1500</v>
      </c>
      <c r="Q1893" s="18">
        <f t="shared" si="65"/>
        <v>0</v>
      </c>
    </row>
    <row r="1894" spans="2:17" s="1" customFormat="1" ht="15.75" customHeight="1">
      <c r="B1894" s="14" t="s">
        <v>48</v>
      </c>
      <c r="C1894" s="34"/>
      <c r="D1894" s="26"/>
      <c r="E1894" s="21"/>
      <c r="F1894" s="34" t="s">
        <v>93</v>
      </c>
      <c r="G1894" s="9" t="s">
        <v>19</v>
      </c>
      <c r="H1894" s="11">
        <v>1904</v>
      </c>
      <c r="I1894" s="11" t="s">
        <v>5</v>
      </c>
      <c r="J1894" s="12" t="s">
        <v>100</v>
      </c>
      <c r="K1894" s="16" t="s">
        <v>6</v>
      </c>
      <c r="L1894" s="16" t="s">
        <v>7</v>
      </c>
      <c r="M1894" s="10">
        <v>1</v>
      </c>
      <c r="N1894" s="19">
        <v>1250</v>
      </c>
      <c r="O1894" s="23"/>
      <c r="P1894" s="17">
        <f t="shared" si="64"/>
        <v>1500</v>
      </c>
      <c r="Q1894" s="18">
        <f t="shared" si="65"/>
        <v>0</v>
      </c>
    </row>
    <row r="1895" spans="2:17" s="1" customFormat="1" ht="15.75" customHeight="1">
      <c r="B1895" s="14" t="s">
        <v>48</v>
      </c>
      <c r="C1895" s="34"/>
      <c r="D1895" s="26"/>
      <c r="E1895" s="21"/>
      <c r="F1895" s="34" t="s">
        <v>93</v>
      </c>
      <c r="G1895" s="9" t="s">
        <v>19</v>
      </c>
      <c r="H1895" s="11">
        <v>1912</v>
      </c>
      <c r="I1895" s="11" t="s">
        <v>5</v>
      </c>
      <c r="J1895" s="12" t="s">
        <v>100</v>
      </c>
      <c r="K1895" s="16" t="s">
        <v>6</v>
      </c>
      <c r="L1895" s="16" t="s">
        <v>7</v>
      </c>
      <c r="M1895" s="10">
        <v>1</v>
      </c>
      <c r="N1895" s="19">
        <v>1050</v>
      </c>
      <c r="O1895" s="23"/>
      <c r="P1895" s="17">
        <f t="shared" si="64"/>
        <v>1260</v>
      </c>
      <c r="Q1895" s="18">
        <f t="shared" si="65"/>
        <v>0</v>
      </c>
    </row>
    <row r="1896" spans="2:17" s="1" customFormat="1" ht="15.75" customHeight="1">
      <c r="B1896" s="14" t="s">
        <v>48</v>
      </c>
      <c r="C1896" s="34"/>
      <c r="D1896" s="26"/>
      <c r="E1896" s="21"/>
      <c r="F1896" s="34" t="s">
        <v>93</v>
      </c>
      <c r="G1896" s="9" t="s">
        <v>19</v>
      </c>
      <c r="H1896" s="11">
        <v>1916</v>
      </c>
      <c r="I1896" s="11" t="s">
        <v>5</v>
      </c>
      <c r="J1896" s="12" t="s">
        <v>100</v>
      </c>
      <c r="K1896" s="16" t="s">
        <v>6</v>
      </c>
      <c r="L1896" s="16" t="s">
        <v>7</v>
      </c>
      <c r="M1896" s="10">
        <v>1</v>
      </c>
      <c r="N1896" s="19">
        <v>1050</v>
      </c>
      <c r="O1896" s="23"/>
      <c r="P1896" s="17">
        <f t="shared" si="64"/>
        <v>1260</v>
      </c>
      <c r="Q1896" s="18">
        <f t="shared" si="65"/>
        <v>0</v>
      </c>
    </row>
    <row r="1897" spans="2:17" s="1" customFormat="1" ht="15.75" customHeight="1">
      <c r="B1897" s="14" t="s">
        <v>48</v>
      </c>
      <c r="C1897" s="34"/>
      <c r="D1897" s="26"/>
      <c r="E1897" s="21"/>
      <c r="F1897" s="34" t="s">
        <v>93</v>
      </c>
      <c r="G1897" s="9" t="s">
        <v>19</v>
      </c>
      <c r="H1897" s="11">
        <v>1919</v>
      </c>
      <c r="I1897" s="11" t="s">
        <v>5</v>
      </c>
      <c r="J1897" s="12" t="s">
        <v>100</v>
      </c>
      <c r="K1897" s="16" t="s">
        <v>6</v>
      </c>
      <c r="L1897" s="16" t="s">
        <v>7</v>
      </c>
      <c r="M1897" s="10">
        <v>1</v>
      </c>
      <c r="N1897" s="19">
        <v>1050</v>
      </c>
      <c r="O1897" s="23"/>
      <c r="P1897" s="17">
        <f t="shared" si="64"/>
        <v>1260</v>
      </c>
      <c r="Q1897" s="18">
        <f t="shared" si="65"/>
        <v>0</v>
      </c>
    </row>
    <row r="1898" spans="2:17" s="1" customFormat="1" ht="15.75" customHeight="1">
      <c r="B1898" s="14" t="s">
        <v>48</v>
      </c>
      <c r="C1898" s="34"/>
      <c r="D1898" s="26"/>
      <c r="E1898" s="21"/>
      <c r="F1898" s="34" t="s">
        <v>93</v>
      </c>
      <c r="G1898" s="9" t="s">
        <v>19</v>
      </c>
      <c r="H1898" s="11">
        <v>1921</v>
      </c>
      <c r="I1898" s="11" t="s">
        <v>5</v>
      </c>
      <c r="J1898" s="12" t="s">
        <v>100</v>
      </c>
      <c r="K1898" s="16" t="s">
        <v>25</v>
      </c>
      <c r="L1898" s="16" t="s">
        <v>7</v>
      </c>
      <c r="M1898" s="10">
        <v>1</v>
      </c>
      <c r="N1898" s="19">
        <v>1350</v>
      </c>
      <c r="O1898" s="23"/>
      <c r="P1898" s="17">
        <f t="shared" si="64"/>
        <v>1620</v>
      </c>
      <c r="Q1898" s="18">
        <f t="shared" si="65"/>
        <v>0</v>
      </c>
    </row>
    <row r="1899" spans="2:17" s="1" customFormat="1" ht="15.75" customHeight="1">
      <c r="B1899" s="14" t="s">
        <v>48</v>
      </c>
      <c r="C1899" s="34"/>
      <c r="D1899" s="26"/>
      <c r="E1899" s="21"/>
      <c r="F1899" s="34" t="s">
        <v>93</v>
      </c>
      <c r="G1899" s="9" t="s">
        <v>19</v>
      </c>
      <c r="H1899" s="11">
        <v>1923</v>
      </c>
      <c r="I1899" s="11" t="s">
        <v>5</v>
      </c>
      <c r="J1899" s="12" t="s">
        <v>100</v>
      </c>
      <c r="K1899" s="16" t="s">
        <v>25</v>
      </c>
      <c r="L1899" s="16" t="s">
        <v>9</v>
      </c>
      <c r="M1899" s="10">
        <v>1</v>
      </c>
      <c r="N1899" s="19">
        <v>650</v>
      </c>
      <c r="O1899" s="23"/>
      <c r="P1899" s="17">
        <f t="shared" si="64"/>
        <v>780</v>
      </c>
      <c r="Q1899" s="18">
        <f t="shared" si="65"/>
        <v>0</v>
      </c>
    </row>
    <row r="1900" spans="2:17" s="1" customFormat="1" ht="15.75" customHeight="1">
      <c r="B1900" s="14" t="s">
        <v>48</v>
      </c>
      <c r="C1900" s="34"/>
      <c r="D1900" s="26"/>
      <c r="E1900" s="21"/>
      <c r="F1900" s="34" t="s">
        <v>93</v>
      </c>
      <c r="G1900" s="9" t="s">
        <v>19</v>
      </c>
      <c r="H1900" s="11">
        <v>1923</v>
      </c>
      <c r="I1900" s="11" t="s">
        <v>5</v>
      </c>
      <c r="J1900" s="12" t="s">
        <v>100</v>
      </c>
      <c r="K1900" s="16" t="s">
        <v>6</v>
      </c>
      <c r="L1900" s="16" t="s">
        <v>7</v>
      </c>
      <c r="M1900" s="10">
        <v>1</v>
      </c>
      <c r="N1900" s="19">
        <v>750</v>
      </c>
      <c r="O1900" s="23"/>
      <c r="P1900" s="17">
        <f t="shared" si="64"/>
        <v>900</v>
      </c>
      <c r="Q1900" s="18">
        <f t="shared" si="65"/>
        <v>0</v>
      </c>
    </row>
    <row r="1901" spans="2:17" s="1" customFormat="1" ht="15.75" customHeight="1">
      <c r="B1901" s="14" t="s">
        <v>48</v>
      </c>
      <c r="C1901" s="34"/>
      <c r="D1901" s="26"/>
      <c r="E1901" s="21"/>
      <c r="F1901" s="34" t="s">
        <v>93</v>
      </c>
      <c r="G1901" s="9" t="s">
        <v>19</v>
      </c>
      <c r="H1901" s="11">
        <v>1924</v>
      </c>
      <c r="I1901" s="11" t="s">
        <v>5</v>
      </c>
      <c r="J1901" s="12" t="s">
        <v>100</v>
      </c>
      <c r="K1901" s="16" t="s">
        <v>6</v>
      </c>
      <c r="L1901" s="16" t="s">
        <v>7</v>
      </c>
      <c r="M1901" s="10">
        <v>1</v>
      </c>
      <c r="N1901" s="19">
        <v>750</v>
      </c>
      <c r="O1901" s="23"/>
      <c r="P1901" s="17">
        <f t="shared" si="64"/>
        <v>900</v>
      </c>
      <c r="Q1901" s="18">
        <f t="shared" si="65"/>
        <v>0</v>
      </c>
    </row>
    <row r="1902" spans="2:17" s="1" customFormat="1" ht="15.75" customHeight="1">
      <c r="B1902" s="14" t="s">
        <v>48</v>
      </c>
      <c r="C1902" s="34"/>
      <c r="D1902" s="26"/>
      <c r="E1902" s="21"/>
      <c r="F1902" s="34" t="s">
        <v>93</v>
      </c>
      <c r="G1902" s="9" t="s">
        <v>19</v>
      </c>
      <c r="H1902" s="11">
        <v>1925</v>
      </c>
      <c r="I1902" s="11" t="s">
        <v>5</v>
      </c>
      <c r="J1902" s="12" t="s">
        <v>100</v>
      </c>
      <c r="K1902" s="16" t="s">
        <v>6</v>
      </c>
      <c r="L1902" s="16" t="s">
        <v>7</v>
      </c>
      <c r="M1902" s="10">
        <v>1</v>
      </c>
      <c r="N1902" s="19">
        <v>550</v>
      </c>
      <c r="O1902" s="23"/>
      <c r="P1902" s="17">
        <f t="shared" si="64"/>
        <v>660</v>
      </c>
      <c r="Q1902" s="18">
        <f t="shared" si="65"/>
        <v>0</v>
      </c>
    </row>
    <row r="1903" spans="2:17" s="1" customFormat="1" ht="15.75" customHeight="1">
      <c r="B1903" s="14" t="s">
        <v>48</v>
      </c>
      <c r="C1903" s="34"/>
      <c r="D1903" s="26"/>
      <c r="E1903" s="21"/>
      <c r="F1903" s="34" t="s">
        <v>93</v>
      </c>
      <c r="G1903" s="9" t="s">
        <v>19</v>
      </c>
      <c r="H1903" s="11">
        <v>1927</v>
      </c>
      <c r="I1903" s="11" t="s">
        <v>5</v>
      </c>
      <c r="J1903" s="12" t="s">
        <v>100</v>
      </c>
      <c r="K1903" s="16" t="s">
        <v>6</v>
      </c>
      <c r="L1903" s="16" t="s">
        <v>9</v>
      </c>
      <c r="M1903" s="10">
        <v>1</v>
      </c>
      <c r="N1903" s="19">
        <v>650</v>
      </c>
      <c r="O1903" s="23"/>
      <c r="P1903" s="17">
        <f t="shared" si="64"/>
        <v>780</v>
      </c>
      <c r="Q1903" s="18">
        <f t="shared" si="65"/>
        <v>0</v>
      </c>
    </row>
    <row r="1904" spans="2:17" s="1" customFormat="1" ht="15.75" customHeight="1">
      <c r="B1904" s="14" t="s">
        <v>48</v>
      </c>
      <c r="C1904" s="34"/>
      <c r="D1904" s="26"/>
      <c r="E1904" s="21"/>
      <c r="F1904" s="34" t="s">
        <v>93</v>
      </c>
      <c r="G1904" s="9" t="s">
        <v>19</v>
      </c>
      <c r="H1904" s="11">
        <v>1928</v>
      </c>
      <c r="I1904" s="11" t="s">
        <v>5</v>
      </c>
      <c r="J1904" s="12" t="s">
        <v>100</v>
      </c>
      <c r="K1904" s="16" t="s">
        <v>6</v>
      </c>
      <c r="L1904" s="16" t="s">
        <v>7</v>
      </c>
      <c r="M1904" s="10">
        <v>1</v>
      </c>
      <c r="N1904" s="19">
        <v>750</v>
      </c>
      <c r="O1904" s="23"/>
      <c r="P1904" s="17">
        <f t="shared" si="64"/>
        <v>900</v>
      </c>
      <c r="Q1904" s="18">
        <f t="shared" si="65"/>
        <v>0</v>
      </c>
    </row>
    <row r="1905" spans="2:17" s="1" customFormat="1" ht="15.75" customHeight="1">
      <c r="B1905" s="14" t="s">
        <v>48</v>
      </c>
      <c r="C1905" s="34"/>
      <c r="D1905" s="26"/>
      <c r="E1905" s="21"/>
      <c r="F1905" s="34" t="s">
        <v>93</v>
      </c>
      <c r="G1905" s="9" t="s">
        <v>19</v>
      </c>
      <c r="H1905" s="11">
        <v>1928</v>
      </c>
      <c r="I1905" s="11" t="s">
        <v>5</v>
      </c>
      <c r="J1905" s="12" t="s">
        <v>100</v>
      </c>
      <c r="K1905" s="16" t="s">
        <v>6</v>
      </c>
      <c r="L1905" s="16" t="s">
        <v>9</v>
      </c>
      <c r="M1905" s="10">
        <v>1</v>
      </c>
      <c r="N1905" s="19">
        <v>700</v>
      </c>
      <c r="O1905" s="23"/>
      <c r="P1905" s="17">
        <f t="shared" si="64"/>
        <v>840</v>
      </c>
      <c r="Q1905" s="18">
        <f t="shared" si="65"/>
        <v>0</v>
      </c>
    </row>
    <row r="1906" spans="2:17" s="1" customFormat="1" ht="15.75" customHeight="1">
      <c r="B1906" s="14" t="s">
        <v>48</v>
      </c>
      <c r="C1906" s="34"/>
      <c r="D1906" s="26"/>
      <c r="E1906" s="21"/>
      <c r="F1906" s="34" t="s">
        <v>93</v>
      </c>
      <c r="G1906" s="9" t="s">
        <v>19</v>
      </c>
      <c r="H1906" s="11">
        <v>1929</v>
      </c>
      <c r="I1906" s="11" t="s">
        <v>5</v>
      </c>
      <c r="J1906" s="12" t="s">
        <v>100</v>
      </c>
      <c r="K1906" s="16" t="s">
        <v>6</v>
      </c>
      <c r="L1906" s="16" t="s">
        <v>7</v>
      </c>
      <c r="M1906" s="10">
        <v>1</v>
      </c>
      <c r="N1906" s="19">
        <v>1050</v>
      </c>
      <c r="O1906" s="23"/>
      <c r="P1906" s="17">
        <f t="shared" si="64"/>
        <v>1260</v>
      </c>
      <c r="Q1906" s="18">
        <f t="shared" si="65"/>
        <v>0</v>
      </c>
    </row>
    <row r="1907" spans="2:17" s="1" customFormat="1" ht="15.75" customHeight="1">
      <c r="B1907" s="14" t="s">
        <v>48</v>
      </c>
      <c r="C1907" s="34"/>
      <c r="D1907" s="26"/>
      <c r="E1907" s="21"/>
      <c r="F1907" s="34" t="s">
        <v>93</v>
      </c>
      <c r="G1907" s="9" t="s">
        <v>19</v>
      </c>
      <c r="H1907" s="11">
        <v>1929</v>
      </c>
      <c r="I1907" s="11" t="s">
        <v>5</v>
      </c>
      <c r="J1907" s="12" t="s">
        <v>100</v>
      </c>
      <c r="K1907" s="16" t="s">
        <v>6</v>
      </c>
      <c r="L1907" s="16" t="s">
        <v>9</v>
      </c>
      <c r="M1907" s="10">
        <v>1</v>
      </c>
      <c r="N1907" s="19">
        <v>1000</v>
      </c>
      <c r="O1907" s="23"/>
      <c r="P1907" s="17">
        <f t="shared" si="64"/>
        <v>1200</v>
      </c>
      <c r="Q1907" s="18">
        <f t="shared" si="65"/>
        <v>0</v>
      </c>
    </row>
    <row r="1908" spans="2:17" s="1" customFormat="1" ht="15.75" customHeight="1">
      <c r="B1908" s="14" t="s">
        <v>48</v>
      </c>
      <c r="C1908" s="34"/>
      <c r="D1908" s="26"/>
      <c r="E1908" s="21"/>
      <c r="F1908" s="34" t="s">
        <v>93</v>
      </c>
      <c r="G1908" s="9" t="s">
        <v>19</v>
      </c>
      <c r="H1908" s="11">
        <v>1930</v>
      </c>
      <c r="I1908" s="11" t="s">
        <v>5</v>
      </c>
      <c r="J1908" s="12" t="s">
        <v>100</v>
      </c>
      <c r="K1908" s="16" t="s">
        <v>6</v>
      </c>
      <c r="L1908" s="16" t="s">
        <v>7</v>
      </c>
      <c r="M1908" s="10">
        <v>1</v>
      </c>
      <c r="N1908" s="19">
        <v>750</v>
      </c>
      <c r="O1908" s="23"/>
      <c r="P1908" s="17">
        <f t="shared" si="64"/>
        <v>900</v>
      </c>
      <c r="Q1908" s="18">
        <f t="shared" si="65"/>
        <v>0</v>
      </c>
    </row>
    <row r="1909" spans="2:17" s="1" customFormat="1" ht="15.75" customHeight="1">
      <c r="B1909" s="14" t="s">
        <v>48</v>
      </c>
      <c r="C1909" s="34"/>
      <c r="D1909" s="26"/>
      <c r="E1909" s="21"/>
      <c r="F1909" s="34" t="s">
        <v>93</v>
      </c>
      <c r="G1909" s="9" t="s">
        <v>19</v>
      </c>
      <c r="H1909" s="11">
        <v>1931</v>
      </c>
      <c r="I1909" s="11" t="s">
        <v>5</v>
      </c>
      <c r="J1909" s="12" t="s">
        <v>100</v>
      </c>
      <c r="K1909" s="16" t="s">
        <v>25</v>
      </c>
      <c r="L1909" s="16" t="s">
        <v>24</v>
      </c>
      <c r="M1909" s="10">
        <v>0</v>
      </c>
      <c r="N1909" s="19">
        <v>650</v>
      </c>
      <c r="O1909" s="23"/>
      <c r="P1909" s="17">
        <f t="shared" si="64"/>
        <v>780</v>
      </c>
      <c r="Q1909" s="18">
        <f t="shared" si="65"/>
        <v>0</v>
      </c>
    </row>
    <row r="1910" spans="2:17" s="1" customFormat="1" ht="15.75" customHeight="1">
      <c r="B1910" s="14" t="s">
        <v>48</v>
      </c>
      <c r="C1910" s="34"/>
      <c r="D1910" s="26"/>
      <c r="E1910" s="21"/>
      <c r="F1910" s="34" t="s">
        <v>93</v>
      </c>
      <c r="G1910" s="9" t="s">
        <v>19</v>
      </c>
      <c r="H1910" s="11">
        <v>1931</v>
      </c>
      <c r="I1910" s="11" t="s">
        <v>5</v>
      </c>
      <c r="J1910" s="12" t="s">
        <v>100</v>
      </c>
      <c r="K1910" s="16" t="s">
        <v>6</v>
      </c>
      <c r="L1910" s="16" t="s">
        <v>7</v>
      </c>
      <c r="M1910" s="10">
        <v>1</v>
      </c>
      <c r="N1910" s="19">
        <v>650</v>
      </c>
      <c r="O1910" s="23"/>
      <c r="P1910" s="17">
        <f t="shared" si="64"/>
        <v>780</v>
      </c>
      <c r="Q1910" s="18">
        <f t="shared" si="65"/>
        <v>0</v>
      </c>
    </row>
    <row r="1911" spans="2:17" s="1" customFormat="1" ht="15.75" customHeight="1">
      <c r="B1911" s="14" t="s">
        <v>48</v>
      </c>
      <c r="C1911" s="34"/>
      <c r="D1911" s="26"/>
      <c r="E1911" s="21"/>
      <c r="F1911" s="34" t="s">
        <v>93</v>
      </c>
      <c r="G1911" s="9" t="s">
        <v>19</v>
      </c>
      <c r="H1911" s="11">
        <v>1934</v>
      </c>
      <c r="I1911" s="11" t="s">
        <v>5</v>
      </c>
      <c r="J1911" s="12" t="s">
        <v>100</v>
      </c>
      <c r="K1911" s="16" t="s">
        <v>6</v>
      </c>
      <c r="L1911" s="16" t="s">
        <v>7</v>
      </c>
      <c r="M1911" s="10">
        <v>1</v>
      </c>
      <c r="N1911" s="19">
        <v>500</v>
      </c>
      <c r="O1911" s="23"/>
      <c r="P1911" s="17">
        <f t="shared" si="64"/>
        <v>600</v>
      </c>
      <c r="Q1911" s="18">
        <f t="shared" si="65"/>
        <v>0</v>
      </c>
    </row>
    <row r="1912" spans="2:17" s="1" customFormat="1" ht="15.75" customHeight="1">
      <c r="B1912" s="14" t="s">
        <v>48</v>
      </c>
      <c r="C1912" s="34"/>
      <c r="D1912" s="26"/>
      <c r="E1912" s="21"/>
      <c r="F1912" s="34" t="s">
        <v>93</v>
      </c>
      <c r="G1912" s="9" t="s">
        <v>19</v>
      </c>
      <c r="H1912" s="11">
        <v>1935</v>
      </c>
      <c r="I1912" s="11" t="s">
        <v>5</v>
      </c>
      <c r="J1912" s="12" t="s">
        <v>100</v>
      </c>
      <c r="K1912" s="16" t="s">
        <v>6</v>
      </c>
      <c r="L1912" s="16" t="s">
        <v>9</v>
      </c>
      <c r="M1912" s="10">
        <v>1</v>
      </c>
      <c r="N1912" s="19">
        <v>480</v>
      </c>
      <c r="O1912" s="23"/>
      <c r="P1912" s="17">
        <f t="shared" si="64"/>
        <v>576</v>
      </c>
      <c r="Q1912" s="18">
        <f t="shared" si="65"/>
        <v>0</v>
      </c>
    </row>
    <row r="1913" spans="2:17" s="1" customFormat="1" ht="15.75" customHeight="1">
      <c r="B1913" s="14" t="s">
        <v>48</v>
      </c>
      <c r="C1913" s="34"/>
      <c r="D1913" s="26"/>
      <c r="E1913" s="21"/>
      <c r="F1913" s="34" t="s">
        <v>93</v>
      </c>
      <c r="G1913" s="9" t="s">
        <v>19</v>
      </c>
      <c r="H1913" s="11">
        <v>1935</v>
      </c>
      <c r="I1913" s="11" t="s">
        <v>5</v>
      </c>
      <c r="J1913" s="12" t="s">
        <v>100</v>
      </c>
      <c r="K1913" s="16" t="s">
        <v>6</v>
      </c>
      <c r="L1913" s="16" t="s">
        <v>24</v>
      </c>
      <c r="M1913" s="10">
        <v>1</v>
      </c>
      <c r="N1913" s="19">
        <v>500</v>
      </c>
      <c r="O1913" s="23"/>
      <c r="P1913" s="17">
        <f t="shared" si="64"/>
        <v>600</v>
      </c>
      <c r="Q1913" s="18">
        <f t="shared" si="65"/>
        <v>0</v>
      </c>
    </row>
    <row r="1914" spans="2:17" s="1" customFormat="1" ht="15.75" customHeight="1">
      <c r="B1914" s="14" t="s">
        <v>48</v>
      </c>
      <c r="C1914" s="34"/>
      <c r="D1914" s="26"/>
      <c r="E1914" s="21"/>
      <c r="F1914" s="34" t="s">
        <v>93</v>
      </c>
      <c r="G1914" s="9" t="s">
        <v>19</v>
      </c>
      <c r="H1914" s="11">
        <v>1935</v>
      </c>
      <c r="I1914" s="11" t="s">
        <v>5</v>
      </c>
      <c r="J1914" s="12" t="s">
        <v>100</v>
      </c>
      <c r="K1914" s="16" t="s">
        <v>6</v>
      </c>
      <c r="L1914" s="16" t="s">
        <v>24</v>
      </c>
      <c r="M1914" s="10">
        <v>1</v>
      </c>
      <c r="N1914" s="19">
        <v>500</v>
      </c>
      <c r="O1914" s="23"/>
      <c r="P1914" s="17">
        <f t="shared" si="64"/>
        <v>600</v>
      </c>
      <c r="Q1914" s="18">
        <f t="shared" si="65"/>
        <v>0</v>
      </c>
    </row>
    <row r="1915" spans="2:17" s="1" customFormat="1" ht="15.75" customHeight="1">
      <c r="B1915" s="14" t="s">
        <v>48</v>
      </c>
      <c r="C1915" s="34"/>
      <c r="D1915" s="26"/>
      <c r="E1915" s="21"/>
      <c r="F1915" s="34" t="s">
        <v>93</v>
      </c>
      <c r="G1915" s="9" t="s">
        <v>19</v>
      </c>
      <c r="H1915" s="11">
        <v>1936</v>
      </c>
      <c r="I1915" s="11" t="s">
        <v>5</v>
      </c>
      <c r="J1915" s="12" t="s">
        <v>100</v>
      </c>
      <c r="K1915" s="16" t="s">
        <v>25</v>
      </c>
      <c r="L1915" s="16" t="s">
        <v>9</v>
      </c>
      <c r="M1915" s="10">
        <v>1</v>
      </c>
      <c r="N1915" s="19">
        <v>450</v>
      </c>
      <c r="O1915" s="23"/>
      <c r="P1915" s="17">
        <f t="shared" si="64"/>
        <v>540</v>
      </c>
      <c r="Q1915" s="18">
        <f t="shared" si="65"/>
        <v>0</v>
      </c>
    </row>
    <row r="1916" spans="2:17" s="1" customFormat="1" ht="15.75" customHeight="1">
      <c r="B1916" s="14" t="s">
        <v>48</v>
      </c>
      <c r="C1916" s="34"/>
      <c r="D1916" s="26"/>
      <c r="E1916" s="21"/>
      <c r="F1916" s="34" t="s">
        <v>93</v>
      </c>
      <c r="G1916" s="9" t="s">
        <v>19</v>
      </c>
      <c r="H1916" s="11">
        <v>1936</v>
      </c>
      <c r="I1916" s="11" t="s">
        <v>5</v>
      </c>
      <c r="J1916" s="12" t="s">
        <v>100</v>
      </c>
      <c r="K1916" s="16" t="s">
        <v>6</v>
      </c>
      <c r="L1916" s="16" t="s">
        <v>24</v>
      </c>
      <c r="M1916" s="10">
        <v>1</v>
      </c>
      <c r="N1916" s="19">
        <v>500</v>
      </c>
      <c r="O1916" s="23"/>
      <c r="P1916" s="17">
        <f t="shared" si="64"/>
        <v>600</v>
      </c>
      <c r="Q1916" s="18">
        <f t="shared" si="65"/>
        <v>0</v>
      </c>
    </row>
    <row r="1917" spans="2:17" s="1" customFormat="1" ht="15.75" customHeight="1">
      <c r="B1917" s="14" t="s">
        <v>48</v>
      </c>
      <c r="C1917" s="34"/>
      <c r="D1917" s="26"/>
      <c r="E1917" s="21"/>
      <c r="F1917" s="34" t="s">
        <v>93</v>
      </c>
      <c r="G1917" s="9" t="s">
        <v>19</v>
      </c>
      <c r="H1917" s="11">
        <v>1944</v>
      </c>
      <c r="I1917" s="11" t="s">
        <v>5</v>
      </c>
      <c r="J1917" s="12" t="s">
        <v>100</v>
      </c>
      <c r="K1917" s="16" t="s">
        <v>25</v>
      </c>
      <c r="L1917" s="16" t="s">
        <v>9</v>
      </c>
      <c r="M1917" s="10">
        <v>0</v>
      </c>
      <c r="N1917" s="19">
        <v>400</v>
      </c>
      <c r="O1917" s="23"/>
      <c r="P1917" s="17">
        <f t="shared" si="64"/>
        <v>480</v>
      </c>
      <c r="Q1917" s="18">
        <f t="shared" si="65"/>
        <v>0</v>
      </c>
    </row>
    <row r="1918" spans="2:17" s="1" customFormat="1" ht="15.75" customHeight="1">
      <c r="B1918" s="14" t="s">
        <v>48</v>
      </c>
      <c r="C1918" s="34"/>
      <c r="D1918" s="26"/>
      <c r="E1918" s="21"/>
      <c r="F1918" s="34" t="s">
        <v>93</v>
      </c>
      <c r="G1918" s="9" t="s">
        <v>19</v>
      </c>
      <c r="H1918" s="11">
        <v>1944</v>
      </c>
      <c r="I1918" s="11" t="s">
        <v>5</v>
      </c>
      <c r="J1918" s="12" t="s">
        <v>100</v>
      </c>
      <c r="K1918" s="16" t="s">
        <v>6</v>
      </c>
      <c r="L1918" s="16" t="s">
        <v>7</v>
      </c>
      <c r="M1918" s="10">
        <v>1</v>
      </c>
      <c r="N1918" s="19">
        <v>450</v>
      </c>
      <c r="O1918" s="23"/>
      <c r="P1918" s="17">
        <f t="shared" si="64"/>
        <v>540</v>
      </c>
      <c r="Q1918" s="18">
        <f t="shared" si="65"/>
        <v>0</v>
      </c>
    </row>
    <row r="1919" spans="2:17" s="1" customFormat="1" ht="15.75" customHeight="1">
      <c r="B1919" s="14" t="s">
        <v>48</v>
      </c>
      <c r="C1919" s="34"/>
      <c r="D1919" s="26"/>
      <c r="E1919" s="21"/>
      <c r="F1919" s="34" t="s">
        <v>93</v>
      </c>
      <c r="G1919" s="9" t="s">
        <v>19</v>
      </c>
      <c r="H1919" s="11">
        <v>1944</v>
      </c>
      <c r="I1919" s="11" t="s">
        <v>5</v>
      </c>
      <c r="J1919" s="12" t="s">
        <v>100</v>
      </c>
      <c r="K1919" s="16" t="s">
        <v>6</v>
      </c>
      <c r="L1919" s="16" t="s">
        <v>9</v>
      </c>
      <c r="M1919" s="10">
        <v>2</v>
      </c>
      <c r="N1919" s="19">
        <v>450</v>
      </c>
      <c r="O1919" s="23"/>
      <c r="P1919" s="17">
        <f t="shared" si="64"/>
        <v>540</v>
      </c>
      <c r="Q1919" s="18">
        <f t="shared" si="65"/>
        <v>0</v>
      </c>
    </row>
    <row r="1920" spans="2:17" s="1" customFormat="1" ht="15.75" customHeight="1">
      <c r="B1920" s="14" t="s">
        <v>48</v>
      </c>
      <c r="C1920" s="34"/>
      <c r="D1920" s="26"/>
      <c r="E1920" s="21"/>
      <c r="F1920" s="34" t="s">
        <v>93</v>
      </c>
      <c r="G1920" s="9" t="s">
        <v>19</v>
      </c>
      <c r="H1920" s="11">
        <v>1947</v>
      </c>
      <c r="I1920" s="11" t="s">
        <v>5</v>
      </c>
      <c r="J1920" s="12" t="s">
        <v>100</v>
      </c>
      <c r="K1920" s="16" t="s">
        <v>25</v>
      </c>
      <c r="L1920" s="16" t="s">
        <v>24</v>
      </c>
      <c r="M1920" s="10">
        <v>1</v>
      </c>
      <c r="N1920" s="19">
        <v>450</v>
      </c>
      <c r="O1920" s="23"/>
      <c r="P1920" s="17">
        <f t="shared" si="64"/>
        <v>540</v>
      </c>
      <c r="Q1920" s="18">
        <f t="shared" si="65"/>
        <v>0</v>
      </c>
    </row>
    <row r="1921" spans="2:17" s="1" customFormat="1" ht="15.75" customHeight="1">
      <c r="B1921" s="14" t="s">
        <v>48</v>
      </c>
      <c r="C1921" s="34"/>
      <c r="D1921" s="26"/>
      <c r="E1921" s="21"/>
      <c r="F1921" s="34" t="s">
        <v>93</v>
      </c>
      <c r="G1921" s="9" t="s">
        <v>19</v>
      </c>
      <c r="H1921" s="11">
        <v>1947</v>
      </c>
      <c r="I1921" s="11" t="s">
        <v>5</v>
      </c>
      <c r="J1921" s="12" t="s">
        <v>100</v>
      </c>
      <c r="K1921" s="16" t="s">
        <v>25</v>
      </c>
      <c r="L1921" s="16" t="s">
        <v>9</v>
      </c>
      <c r="M1921" s="10">
        <v>1</v>
      </c>
      <c r="N1921" s="19">
        <v>450</v>
      </c>
      <c r="O1921" s="23"/>
      <c r="P1921" s="17">
        <f t="shared" si="64"/>
        <v>540</v>
      </c>
      <c r="Q1921" s="18">
        <f t="shared" si="65"/>
        <v>0</v>
      </c>
    </row>
    <row r="1922" spans="2:17" s="1" customFormat="1" ht="15.75" customHeight="1">
      <c r="B1922" s="14" t="s">
        <v>48</v>
      </c>
      <c r="C1922" s="34"/>
      <c r="D1922" s="26"/>
      <c r="E1922" s="21"/>
      <c r="F1922" s="34" t="s">
        <v>93</v>
      </c>
      <c r="G1922" s="9" t="s">
        <v>19</v>
      </c>
      <c r="H1922" s="11">
        <v>1947</v>
      </c>
      <c r="I1922" s="11" t="s">
        <v>5</v>
      </c>
      <c r="J1922" s="12" t="s">
        <v>100</v>
      </c>
      <c r="K1922" s="16" t="s">
        <v>25</v>
      </c>
      <c r="L1922" s="16" t="s">
        <v>24</v>
      </c>
      <c r="M1922" s="10">
        <v>1</v>
      </c>
      <c r="N1922" s="19">
        <v>450</v>
      </c>
      <c r="O1922" s="23"/>
      <c r="P1922" s="17">
        <f t="shared" si="64"/>
        <v>540</v>
      </c>
      <c r="Q1922" s="18">
        <f t="shared" si="65"/>
        <v>0</v>
      </c>
    </row>
    <row r="1923" spans="2:17" s="1" customFormat="1" ht="15.75" customHeight="1">
      <c r="B1923" s="14" t="s">
        <v>48</v>
      </c>
      <c r="C1923" s="34"/>
      <c r="D1923" s="26"/>
      <c r="E1923" s="21"/>
      <c r="F1923" s="34" t="s">
        <v>93</v>
      </c>
      <c r="G1923" s="9" t="s">
        <v>19</v>
      </c>
      <c r="H1923" s="11">
        <v>1947</v>
      </c>
      <c r="I1923" s="11" t="s">
        <v>5</v>
      </c>
      <c r="J1923" s="12" t="s">
        <v>100</v>
      </c>
      <c r="K1923" s="16" t="s">
        <v>8</v>
      </c>
      <c r="L1923" s="16" t="s">
        <v>7</v>
      </c>
      <c r="M1923" s="10">
        <v>1</v>
      </c>
      <c r="N1923" s="19">
        <v>450</v>
      </c>
      <c r="O1923" s="23"/>
      <c r="P1923" s="17">
        <f t="shared" si="64"/>
        <v>540</v>
      </c>
      <c r="Q1923" s="18">
        <f t="shared" si="65"/>
        <v>0</v>
      </c>
    </row>
    <row r="1924" spans="2:17" s="1" customFormat="1" ht="15.75" customHeight="1">
      <c r="B1924" s="14" t="s">
        <v>48</v>
      </c>
      <c r="C1924" s="34"/>
      <c r="D1924" s="26"/>
      <c r="E1924" s="21"/>
      <c r="F1924" s="34" t="s">
        <v>93</v>
      </c>
      <c r="G1924" s="9" t="s">
        <v>19</v>
      </c>
      <c r="H1924" s="11">
        <v>1949</v>
      </c>
      <c r="I1924" s="11" t="s">
        <v>5</v>
      </c>
      <c r="J1924" s="12" t="s">
        <v>100</v>
      </c>
      <c r="K1924" s="16" t="s">
        <v>6</v>
      </c>
      <c r="L1924" s="16" t="s">
        <v>24</v>
      </c>
      <c r="M1924" s="10">
        <v>1</v>
      </c>
      <c r="N1924" s="19">
        <v>450</v>
      </c>
      <c r="O1924" s="23"/>
      <c r="P1924" s="17">
        <f t="shared" si="64"/>
        <v>540</v>
      </c>
      <c r="Q1924" s="18">
        <f t="shared" si="65"/>
        <v>0</v>
      </c>
    </row>
    <row r="1925" spans="2:17" s="1" customFormat="1" ht="15.75" customHeight="1">
      <c r="B1925" s="14" t="s">
        <v>48</v>
      </c>
      <c r="C1925" s="34"/>
      <c r="D1925" s="26"/>
      <c r="E1925" s="21"/>
      <c r="F1925" s="34" t="s">
        <v>93</v>
      </c>
      <c r="G1925" s="9" t="s">
        <v>19</v>
      </c>
      <c r="H1925" s="11">
        <v>1952</v>
      </c>
      <c r="I1925" s="11" t="s">
        <v>5</v>
      </c>
      <c r="J1925" s="12" t="s">
        <v>100</v>
      </c>
      <c r="K1925" s="16" t="s">
        <v>25</v>
      </c>
      <c r="L1925" s="16" t="s">
        <v>24</v>
      </c>
      <c r="M1925" s="10">
        <v>1</v>
      </c>
      <c r="N1925" s="19">
        <v>450</v>
      </c>
      <c r="O1925" s="23"/>
      <c r="P1925" s="17">
        <f t="shared" si="64"/>
        <v>540</v>
      </c>
      <c r="Q1925" s="18">
        <f t="shared" si="65"/>
        <v>0</v>
      </c>
    </row>
    <row r="1926" spans="2:17" s="1" customFormat="1" ht="15.75" customHeight="1">
      <c r="B1926" s="14" t="s">
        <v>48</v>
      </c>
      <c r="C1926" s="34"/>
      <c r="D1926" s="26"/>
      <c r="E1926" s="21"/>
      <c r="F1926" s="34" t="s">
        <v>93</v>
      </c>
      <c r="G1926" s="9" t="s">
        <v>19</v>
      </c>
      <c r="H1926" s="11">
        <v>1953</v>
      </c>
      <c r="I1926" s="11" t="s">
        <v>5</v>
      </c>
      <c r="J1926" s="12" t="s">
        <v>100</v>
      </c>
      <c r="K1926" s="16" t="s">
        <v>6</v>
      </c>
      <c r="L1926" s="16" t="s">
        <v>24</v>
      </c>
      <c r="M1926" s="10">
        <v>1</v>
      </c>
      <c r="N1926" s="19">
        <v>450</v>
      </c>
      <c r="O1926" s="23"/>
      <c r="P1926" s="17">
        <f t="shared" ref="P1926:P1989" si="66">N1926*1.2</f>
        <v>540</v>
      </c>
      <c r="Q1926" s="18">
        <f t="shared" ref="Q1926:Q1989" si="67">O1926*1.2</f>
        <v>0</v>
      </c>
    </row>
    <row r="1927" spans="2:17" s="1" customFormat="1" ht="15.75" customHeight="1">
      <c r="B1927" s="14" t="s">
        <v>48</v>
      </c>
      <c r="C1927" s="34"/>
      <c r="D1927" s="26"/>
      <c r="E1927" s="21"/>
      <c r="F1927" s="34" t="s">
        <v>93</v>
      </c>
      <c r="G1927" s="9" t="s">
        <v>19</v>
      </c>
      <c r="H1927" s="11">
        <v>1953</v>
      </c>
      <c r="I1927" s="11" t="s">
        <v>5</v>
      </c>
      <c r="J1927" s="12" t="s">
        <v>100</v>
      </c>
      <c r="K1927" s="16" t="s">
        <v>8</v>
      </c>
      <c r="L1927" s="16" t="s">
        <v>24</v>
      </c>
      <c r="M1927" s="10">
        <v>1</v>
      </c>
      <c r="N1927" s="19">
        <v>400</v>
      </c>
      <c r="O1927" s="23"/>
      <c r="P1927" s="17">
        <f t="shared" si="66"/>
        <v>480</v>
      </c>
      <c r="Q1927" s="18">
        <f t="shared" si="67"/>
        <v>0</v>
      </c>
    </row>
    <row r="1928" spans="2:17" s="1" customFormat="1" ht="15.75" customHeight="1">
      <c r="B1928" s="14" t="s">
        <v>48</v>
      </c>
      <c r="C1928" s="34"/>
      <c r="D1928" s="26"/>
      <c r="E1928" s="21"/>
      <c r="F1928" s="34" t="s">
        <v>93</v>
      </c>
      <c r="G1928" s="9" t="s">
        <v>19</v>
      </c>
      <c r="H1928" s="11">
        <v>1955</v>
      </c>
      <c r="I1928" s="11" t="s">
        <v>5</v>
      </c>
      <c r="J1928" s="12" t="s">
        <v>100</v>
      </c>
      <c r="K1928" s="16" t="s">
        <v>25</v>
      </c>
      <c r="L1928" s="16" t="s">
        <v>24</v>
      </c>
      <c r="M1928" s="10">
        <v>0</v>
      </c>
      <c r="N1928" s="19">
        <v>110</v>
      </c>
      <c r="O1928" s="23"/>
      <c r="P1928" s="17">
        <f t="shared" si="66"/>
        <v>132</v>
      </c>
      <c r="Q1928" s="18">
        <f t="shared" si="67"/>
        <v>0</v>
      </c>
    </row>
    <row r="1929" spans="2:17" s="1" customFormat="1" ht="15.75" customHeight="1">
      <c r="B1929" s="14" t="s">
        <v>48</v>
      </c>
      <c r="C1929" s="34"/>
      <c r="D1929" s="26"/>
      <c r="E1929" s="21"/>
      <c r="F1929" s="34" t="s">
        <v>93</v>
      </c>
      <c r="G1929" s="9" t="s">
        <v>19</v>
      </c>
      <c r="H1929" s="11">
        <v>1982</v>
      </c>
      <c r="I1929" s="11" t="s">
        <v>5</v>
      </c>
      <c r="J1929" s="12" t="s">
        <v>100</v>
      </c>
      <c r="K1929" s="16" t="s">
        <v>165</v>
      </c>
      <c r="L1929" s="16" t="s">
        <v>7</v>
      </c>
      <c r="M1929" s="10">
        <v>0</v>
      </c>
      <c r="N1929" s="19">
        <v>45</v>
      </c>
      <c r="O1929" s="23"/>
      <c r="P1929" s="17">
        <f t="shared" si="66"/>
        <v>54</v>
      </c>
      <c r="Q1929" s="18">
        <f t="shared" si="67"/>
        <v>0</v>
      </c>
    </row>
    <row r="1930" spans="2:17" s="1" customFormat="1" ht="15.75" customHeight="1">
      <c r="B1930" s="14" t="s">
        <v>48</v>
      </c>
      <c r="C1930" s="34"/>
      <c r="D1930" s="26"/>
      <c r="E1930" s="21"/>
      <c r="F1930" s="34" t="s">
        <v>93</v>
      </c>
      <c r="G1930" s="9" t="s">
        <v>19</v>
      </c>
      <c r="H1930" s="11">
        <v>1989</v>
      </c>
      <c r="I1930" s="11" t="s">
        <v>56</v>
      </c>
      <c r="J1930" s="12" t="s">
        <v>100</v>
      </c>
      <c r="K1930" s="16" t="s">
        <v>25</v>
      </c>
      <c r="L1930" s="16" t="s">
        <v>9</v>
      </c>
      <c r="M1930" s="10">
        <v>1</v>
      </c>
      <c r="N1930" s="19">
        <v>26</v>
      </c>
      <c r="O1930" s="23"/>
      <c r="P1930" s="17">
        <f t="shared" si="66"/>
        <v>31.2</v>
      </c>
      <c r="Q1930" s="18">
        <f t="shared" si="67"/>
        <v>0</v>
      </c>
    </row>
    <row r="1931" spans="2:17" s="1" customFormat="1" ht="15.75" customHeight="1">
      <c r="B1931" s="14" t="s">
        <v>575</v>
      </c>
      <c r="C1931" s="34" t="s">
        <v>275</v>
      </c>
      <c r="D1931" s="26"/>
      <c r="E1931" s="21"/>
      <c r="F1931" s="34" t="s">
        <v>93</v>
      </c>
      <c r="G1931" s="9" t="s">
        <v>19</v>
      </c>
      <c r="H1931" s="11">
        <v>1947</v>
      </c>
      <c r="I1931" s="11" t="s">
        <v>5</v>
      </c>
      <c r="J1931" s="12" t="s">
        <v>100</v>
      </c>
      <c r="K1931" s="16" t="s">
        <v>6</v>
      </c>
      <c r="L1931" s="16" t="s">
        <v>9</v>
      </c>
      <c r="M1931" s="10">
        <v>2</v>
      </c>
      <c r="N1931" s="19">
        <v>550</v>
      </c>
      <c r="O1931" s="23"/>
      <c r="P1931" s="17">
        <f t="shared" si="66"/>
        <v>660</v>
      </c>
      <c r="Q1931" s="18">
        <f t="shared" si="67"/>
        <v>0</v>
      </c>
    </row>
    <row r="1932" spans="2:17" s="1" customFormat="1" ht="15.75" customHeight="1">
      <c r="B1932" s="14" t="s">
        <v>575</v>
      </c>
      <c r="C1932" s="34" t="s">
        <v>275</v>
      </c>
      <c r="D1932" s="26"/>
      <c r="E1932" s="21"/>
      <c r="F1932" s="34" t="s">
        <v>93</v>
      </c>
      <c r="G1932" s="9" t="s">
        <v>19</v>
      </c>
      <c r="H1932" s="11">
        <v>1950</v>
      </c>
      <c r="I1932" s="11" t="s">
        <v>5</v>
      </c>
      <c r="J1932" s="12" t="s">
        <v>15</v>
      </c>
      <c r="K1932" s="16" t="s">
        <v>25</v>
      </c>
      <c r="L1932" s="16" t="s">
        <v>9</v>
      </c>
      <c r="M1932" s="10">
        <v>0</v>
      </c>
      <c r="N1932" s="19">
        <v>350</v>
      </c>
      <c r="O1932" s="23">
        <v>350</v>
      </c>
      <c r="P1932" s="17">
        <f t="shared" si="66"/>
        <v>420</v>
      </c>
      <c r="Q1932" s="18">
        <f t="shared" si="67"/>
        <v>420</v>
      </c>
    </row>
    <row r="1933" spans="2:17" s="1" customFormat="1" ht="15.75" customHeight="1">
      <c r="B1933" s="14" t="s">
        <v>575</v>
      </c>
      <c r="C1933" s="34" t="s">
        <v>450</v>
      </c>
      <c r="D1933" s="26"/>
      <c r="E1933" s="21"/>
      <c r="F1933" s="34" t="s">
        <v>93</v>
      </c>
      <c r="G1933" s="9" t="s">
        <v>19</v>
      </c>
      <c r="H1933" s="11">
        <v>1947</v>
      </c>
      <c r="I1933" s="11" t="s">
        <v>5</v>
      </c>
      <c r="J1933" s="12" t="s">
        <v>100</v>
      </c>
      <c r="K1933" s="16" t="s">
        <v>6</v>
      </c>
      <c r="L1933" s="16" t="s">
        <v>9</v>
      </c>
      <c r="M1933" s="10">
        <v>3</v>
      </c>
      <c r="N1933" s="19">
        <v>320</v>
      </c>
      <c r="O1933" s="23"/>
      <c r="P1933" s="17">
        <f t="shared" si="66"/>
        <v>384</v>
      </c>
      <c r="Q1933" s="18">
        <f t="shared" si="67"/>
        <v>0</v>
      </c>
    </row>
    <row r="1934" spans="2:17" s="1" customFormat="1" ht="15.75" customHeight="1">
      <c r="B1934" s="14" t="s">
        <v>575</v>
      </c>
      <c r="C1934" s="34" t="s">
        <v>450</v>
      </c>
      <c r="D1934" s="26"/>
      <c r="E1934" s="21"/>
      <c r="F1934" s="34" t="s">
        <v>93</v>
      </c>
      <c r="G1934" s="9" t="s">
        <v>19</v>
      </c>
      <c r="H1934" s="11">
        <v>1956</v>
      </c>
      <c r="I1934" s="11" t="s">
        <v>5</v>
      </c>
      <c r="J1934" s="12" t="s">
        <v>100</v>
      </c>
      <c r="K1934" s="16" t="s">
        <v>25</v>
      </c>
      <c r="L1934" s="16" t="s">
        <v>9</v>
      </c>
      <c r="M1934" s="10">
        <v>0</v>
      </c>
      <c r="N1934" s="19">
        <v>140</v>
      </c>
      <c r="O1934" s="23"/>
      <c r="P1934" s="17">
        <f t="shared" si="66"/>
        <v>168</v>
      </c>
      <c r="Q1934" s="18">
        <f t="shared" si="67"/>
        <v>0</v>
      </c>
    </row>
    <row r="1935" spans="2:17" s="1" customFormat="1" ht="15.75" customHeight="1">
      <c r="B1935" s="14" t="s">
        <v>52</v>
      </c>
      <c r="C1935" s="34" t="s">
        <v>275</v>
      </c>
      <c r="D1935" s="26"/>
      <c r="E1935" s="21"/>
      <c r="F1935" s="34" t="s">
        <v>93</v>
      </c>
      <c r="G1935" s="9" t="s">
        <v>19</v>
      </c>
      <c r="H1935" s="11">
        <v>1920</v>
      </c>
      <c r="I1935" s="11" t="s">
        <v>5</v>
      </c>
      <c r="J1935" s="12" t="s">
        <v>100</v>
      </c>
      <c r="K1935" s="16" t="s">
        <v>6</v>
      </c>
      <c r="L1935" s="16" t="s">
        <v>7</v>
      </c>
      <c r="M1935" s="10">
        <v>1</v>
      </c>
      <c r="N1935" s="19">
        <v>1500</v>
      </c>
      <c r="O1935" s="23"/>
      <c r="P1935" s="17">
        <f t="shared" si="66"/>
        <v>1800</v>
      </c>
      <c r="Q1935" s="18">
        <f t="shared" si="67"/>
        <v>0</v>
      </c>
    </row>
    <row r="1936" spans="2:17" s="1" customFormat="1" ht="15.75" customHeight="1">
      <c r="B1936" s="14" t="s">
        <v>52</v>
      </c>
      <c r="C1936" s="34" t="s">
        <v>275</v>
      </c>
      <c r="D1936" s="26"/>
      <c r="E1936" s="21"/>
      <c r="F1936" s="34" t="s">
        <v>93</v>
      </c>
      <c r="G1936" s="9" t="s">
        <v>19</v>
      </c>
      <c r="H1936" s="11">
        <v>1929</v>
      </c>
      <c r="I1936" s="11" t="s">
        <v>5</v>
      </c>
      <c r="J1936" s="12" t="s">
        <v>100</v>
      </c>
      <c r="K1936" s="16" t="s">
        <v>6</v>
      </c>
      <c r="L1936" s="16" t="s">
        <v>7</v>
      </c>
      <c r="M1936" s="10">
        <v>1</v>
      </c>
      <c r="N1936" s="19">
        <v>1950</v>
      </c>
      <c r="O1936" s="23"/>
      <c r="P1936" s="17">
        <f t="shared" si="66"/>
        <v>2340</v>
      </c>
      <c r="Q1936" s="18">
        <f t="shared" si="67"/>
        <v>0</v>
      </c>
    </row>
    <row r="1937" spans="2:17" s="1" customFormat="1" ht="15.75" customHeight="1">
      <c r="B1937" s="14" t="s">
        <v>52</v>
      </c>
      <c r="C1937" s="34"/>
      <c r="D1937" s="26"/>
      <c r="E1937" s="21"/>
      <c r="F1937" s="34" t="s">
        <v>93</v>
      </c>
      <c r="G1937" s="9" t="s">
        <v>19</v>
      </c>
      <c r="H1937" s="11">
        <v>1893</v>
      </c>
      <c r="I1937" s="11" t="s">
        <v>5</v>
      </c>
      <c r="J1937" s="12" t="s">
        <v>100</v>
      </c>
      <c r="K1937" s="16" t="s">
        <v>25</v>
      </c>
      <c r="L1937" s="16" t="s">
        <v>24</v>
      </c>
      <c r="M1937" s="10">
        <v>1</v>
      </c>
      <c r="N1937" s="19">
        <v>1865</v>
      </c>
      <c r="O1937" s="23"/>
      <c r="P1937" s="17">
        <f t="shared" si="66"/>
        <v>2238</v>
      </c>
      <c r="Q1937" s="18">
        <f t="shared" si="67"/>
        <v>0</v>
      </c>
    </row>
    <row r="1938" spans="2:17" s="1" customFormat="1" ht="15.75" customHeight="1">
      <c r="B1938" s="14" t="s">
        <v>52</v>
      </c>
      <c r="C1938" s="34"/>
      <c r="D1938" s="26"/>
      <c r="E1938" s="21"/>
      <c r="F1938" s="34" t="s">
        <v>93</v>
      </c>
      <c r="G1938" s="9" t="s">
        <v>19</v>
      </c>
      <c r="H1938" s="11">
        <v>1908</v>
      </c>
      <c r="I1938" s="13" t="s">
        <v>12</v>
      </c>
      <c r="J1938" s="12" t="s">
        <v>15</v>
      </c>
      <c r="K1938" s="16" t="s">
        <v>6</v>
      </c>
      <c r="L1938" s="16" t="s">
        <v>24</v>
      </c>
      <c r="M1938" s="10">
        <v>1</v>
      </c>
      <c r="N1938" s="19">
        <v>5900</v>
      </c>
      <c r="O1938" s="23">
        <v>5900</v>
      </c>
      <c r="P1938" s="17">
        <f t="shared" si="66"/>
        <v>7080</v>
      </c>
      <c r="Q1938" s="18">
        <f t="shared" si="67"/>
        <v>7080</v>
      </c>
    </row>
    <row r="1939" spans="2:17" s="1" customFormat="1" ht="15.75" customHeight="1">
      <c r="B1939" s="14" t="s">
        <v>52</v>
      </c>
      <c r="C1939" s="34"/>
      <c r="D1939" s="26"/>
      <c r="E1939" s="21"/>
      <c r="F1939" s="34" t="s">
        <v>93</v>
      </c>
      <c r="G1939" s="9" t="s">
        <v>19</v>
      </c>
      <c r="H1939" s="11">
        <v>1914</v>
      </c>
      <c r="I1939" s="11" t="s">
        <v>5</v>
      </c>
      <c r="J1939" s="12" t="s">
        <v>100</v>
      </c>
      <c r="K1939" s="16" t="s">
        <v>6</v>
      </c>
      <c r="L1939" s="16" t="s">
        <v>7</v>
      </c>
      <c r="M1939" s="10">
        <v>1</v>
      </c>
      <c r="N1939" s="19">
        <v>1650</v>
      </c>
      <c r="O1939" s="23"/>
      <c r="P1939" s="17">
        <f t="shared" si="66"/>
        <v>1980</v>
      </c>
      <c r="Q1939" s="18">
        <f t="shared" si="67"/>
        <v>0</v>
      </c>
    </row>
    <row r="1940" spans="2:17" s="1" customFormat="1" ht="15.75" customHeight="1">
      <c r="B1940" s="14" t="s">
        <v>52</v>
      </c>
      <c r="C1940" s="34"/>
      <c r="D1940" s="26"/>
      <c r="E1940" s="21"/>
      <c r="F1940" s="34" t="s">
        <v>93</v>
      </c>
      <c r="G1940" s="9" t="s">
        <v>19</v>
      </c>
      <c r="H1940" s="11">
        <v>1919</v>
      </c>
      <c r="I1940" s="11" t="s">
        <v>5</v>
      </c>
      <c r="J1940" s="12" t="s">
        <v>100</v>
      </c>
      <c r="K1940" s="16" t="s">
        <v>6</v>
      </c>
      <c r="L1940" s="16" t="s">
        <v>9</v>
      </c>
      <c r="M1940" s="10">
        <v>1</v>
      </c>
      <c r="N1940" s="19">
        <v>750</v>
      </c>
      <c r="O1940" s="23"/>
      <c r="P1940" s="17">
        <f t="shared" si="66"/>
        <v>900</v>
      </c>
      <c r="Q1940" s="18">
        <f t="shared" si="67"/>
        <v>0</v>
      </c>
    </row>
    <row r="1941" spans="2:17" s="1" customFormat="1" ht="15.75" customHeight="1">
      <c r="B1941" s="14" t="s">
        <v>52</v>
      </c>
      <c r="C1941" s="34"/>
      <c r="D1941" s="26"/>
      <c r="E1941" s="21"/>
      <c r="F1941" s="34" t="s">
        <v>93</v>
      </c>
      <c r="G1941" s="9" t="s">
        <v>19</v>
      </c>
      <c r="H1941" s="11">
        <v>1929</v>
      </c>
      <c r="I1941" s="11" t="s">
        <v>5</v>
      </c>
      <c r="J1941" s="12" t="s">
        <v>100</v>
      </c>
      <c r="K1941" s="16" t="s">
        <v>25</v>
      </c>
      <c r="L1941" s="16" t="s">
        <v>26</v>
      </c>
      <c r="M1941" s="10">
        <v>1</v>
      </c>
      <c r="N1941" s="19">
        <v>950</v>
      </c>
      <c r="O1941" s="23"/>
      <c r="P1941" s="17">
        <f t="shared" si="66"/>
        <v>1140</v>
      </c>
      <c r="Q1941" s="18">
        <f t="shared" si="67"/>
        <v>0</v>
      </c>
    </row>
    <row r="1942" spans="2:17" s="1" customFormat="1" ht="15.75" customHeight="1">
      <c r="B1942" s="14" t="s">
        <v>52</v>
      </c>
      <c r="C1942" s="34"/>
      <c r="D1942" s="26"/>
      <c r="E1942" s="21"/>
      <c r="F1942" s="34" t="s">
        <v>93</v>
      </c>
      <c r="G1942" s="9" t="s">
        <v>19</v>
      </c>
      <c r="H1942" s="11">
        <v>1929</v>
      </c>
      <c r="I1942" s="11" t="s">
        <v>5</v>
      </c>
      <c r="J1942" s="12" t="s">
        <v>16</v>
      </c>
      <c r="K1942" s="16" t="s">
        <v>6</v>
      </c>
      <c r="L1942" s="16" t="s">
        <v>7</v>
      </c>
      <c r="M1942" s="10">
        <v>3</v>
      </c>
      <c r="N1942" s="19">
        <v>1540</v>
      </c>
      <c r="O1942" s="23">
        <v>4620</v>
      </c>
      <c r="P1942" s="17">
        <f t="shared" si="66"/>
        <v>1848</v>
      </c>
      <c r="Q1942" s="18">
        <f t="shared" si="67"/>
        <v>5544</v>
      </c>
    </row>
    <row r="1943" spans="2:17" s="1" customFormat="1" ht="15.75" customHeight="1">
      <c r="B1943" s="14" t="s">
        <v>52</v>
      </c>
      <c r="C1943" s="34"/>
      <c r="D1943" s="26"/>
      <c r="E1943" s="21"/>
      <c r="F1943" s="34" t="s">
        <v>93</v>
      </c>
      <c r="G1943" s="9" t="s">
        <v>19</v>
      </c>
      <c r="H1943" s="11">
        <v>1936</v>
      </c>
      <c r="I1943" s="11" t="s">
        <v>5</v>
      </c>
      <c r="J1943" s="12" t="s">
        <v>100</v>
      </c>
      <c r="K1943" s="16" t="s">
        <v>6</v>
      </c>
      <c r="L1943" s="16" t="s">
        <v>26</v>
      </c>
      <c r="M1943" s="10">
        <v>1</v>
      </c>
      <c r="N1943" s="19">
        <v>420</v>
      </c>
      <c r="O1943" s="23"/>
      <c r="P1943" s="17">
        <f t="shared" si="66"/>
        <v>504</v>
      </c>
      <c r="Q1943" s="18">
        <f t="shared" si="67"/>
        <v>0</v>
      </c>
    </row>
    <row r="1944" spans="2:17" s="1" customFormat="1" ht="15.75" customHeight="1">
      <c r="B1944" s="14" t="s">
        <v>52</v>
      </c>
      <c r="C1944" s="34"/>
      <c r="D1944" s="26" t="s">
        <v>251</v>
      </c>
      <c r="E1944" s="21"/>
      <c r="F1944" s="34" t="s">
        <v>93</v>
      </c>
      <c r="G1944" s="9" t="s">
        <v>19</v>
      </c>
      <c r="H1944" s="11">
        <v>1947</v>
      </c>
      <c r="I1944" s="11" t="s">
        <v>5</v>
      </c>
      <c r="J1944" s="12" t="s">
        <v>100</v>
      </c>
      <c r="K1944" s="16" t="s">
        <v>25</v>
      </c>
      <c r="L1944" s="16" t="s">
        <v>9</v>
      </c>
      <c r="M1944" s="10">
        <v>3</v>
      </c>
      <c r="N1944" s="19">
        <v>500</v>
      </c>
      <c r="O1944" s="23"/>
      <c r="P1944" s="17">
        <f t="shared" si="66"/>
        <v>600</v>
      </c>
      <c r="Q1944" s="18">
        <f t="shared" si="67"/>
        <v>0</v>
      </c>
    </row>
    <row r="1945" spans="2:17" s="1" customFormat="1" ht="15.75" customHeight="1">
      <c r="B1945" s="14" t="s">
        <v>52</v>
      </c>
      <c r="C1945" s="34"/>
      <c r="D1945" s="26" t="s">
        <v>251</v>
      </c>
      <c r="E1945" s="21"/>
      <c r="F1945" s="34" t="s">
        <v>93</v>
      </c>
      <c r="G1945" s="9" t="s">
        <v>19</v>
      </c>
      <c r="H1945" s="11">
        <v>1947</v>
      </c>
      <c r="I1945" s="11" t="s">
        <v>5</v>
      </c>
      <c r="J1945" s="12" t="s">
        <v>100</v>
      </c>
      <c r="K1945" s="16" t="s">
        <v>165</v>
      </c>
      <c r="L1945" s="16" t="s">
        <v>31</v>
      </c>
      <c r="M1945" s="10">
        <v>3</v>
      </c>
      <c r="N1945" s="19">
        <v>200</v>
      </c>
      <c r="O1945" s="23"/>
      <c r="P1945" s="17">
        <f t="shared" si="66"/>
        <v>240</v>
      </c>
      <c r="Q1945" s="18">
        <f t="shared" si="67"/>
        <v>0</v>
      </c>
    </row>
    <row r="1946" spans="2:17" s="1" customFormat="1" ht="15.75" customHeight="1">
      <c r="B1946" s="14" t="s">
        <v>52</v>
      </c>
      <c r="C1946" s="34"/>
      <c r="D1946" s="26"/>
      <c r="E1946" s="21"/>
      <c r="F1946" s="34" t="s">
        <v>93</v>
      </c>
      <c r="G1946" s="9" t="s">
        <v>19</v>
      </c>
      <c r="H1946" s="11">
        <v>1947</v>
      </c>
      <c r="I1946" s="11" t="s">
        <v>5</v>
      </c>
      <c r="J1946" s="12" t="s">
        <v>100</v>
      </c>
      <c r="K1946" s="16" t="s">
        <v>43</v>
      </c>
      <c r="L1946" s="16" t="s">
        <v>9</v>
      </c>
      <c r="M1946" s="10">
        <v>1</v>
      </c>
      <c r="N1946" s="19">
        <v>450</v>
      </c>
      <c r="O1946" s="23"/>
      <c r="P1946" s="17">
        <f t="shared" si="66"/>
        <v>540</v>
      </c>
      <c r="Q1946" s="18">
        <f t="shared" si="67"/>
        <v>0</v>
      </c>
    </row>
    <row r="1947" spans="2:17" s="1" customFormat="1" ht="15.75" customHeight="1">
      <c r="B1947" s="14" t="s">
        <v>52</v>
      </c>
      <c r="C1947" s="34"/>
      <c r="D1947" s="26"/>
      <c r="E1947" s="21"/>
      <c r="F1947" s="34" t="s">
        <v>93</v>
      </c>
      <c r="G1947" s="9" t="s">
        <v>19</v>
      </c>
      <c r="H1947" s="11">
        <v>1947</v>
      </c>
      <c r="I1947" s="11" t="s">
        <v>5</v>
      </c>
      <c r="J1947" s="12" t="s">
        <v>100</v>
      </c>
      <c r="K1947" s="16" t="s">
        <v>43</v>
      </c>
      <c r="L1947" s="16" t="s">
        <v>9</v>
      </c>
      <c r="M1947" s="10">
        <v>1</v>
      </c>
      <c r="N1947" s="19">
        <v>450</v>
      </c>
      <c r="O1947" s="23"/>
      <c r="P1947" s="17">
        <f t="shared" si="66"/>
        <v>540</v>
      </c>
      <c r="Q1947" s="18">
        <f t="shared" si="67"/>
        <v>0</v>
      </c>
    </row>
    <row r="1948" spans="2:17" s="1" customFormat="1" ht="15.75" customHeight="1">
      <c r="B1948" s="14" t="s">
        <v>52</v>
      </c>
      <c r="C1948" s="34"/>
      <c r="D1948" s="26"/>
      <c r="E1948" s="21"/>
      <c r="F1948" s="34" t="s">
        <v>93</v>
      </c>
      <c r="G1948" s="9" t="s">
        <v>19</v>
      </c>
      <c r="H1948" s="11">
        <v>1947</v>
      </c>
      <c r="I1948" s="11" t="s">
        <v>5</v>
      </c>
      <c r="J1948" s="12" t="s">
        <v>100</v>
      </c>
      <c r="K1948" s="16" t="s">
        <v>73</v>
      </c>
      <c r="L1948" s="16" t="s">
        <v>31</v>
      </c>
      <c r="M1948" s="10">
        <v>1</v>
      </c>
      <c r="N1948" s="19">
        <v>150</v>
      </c>
      <c r="O1948" s="23"/>
      <c r="P1948" s="17">
        <f t="shared" si="66"/>
        <v>180</v>
      </c>
      <c r="Q1948" s="18">
        <f t="shared" si="67"/>
        <v>0</v>
      </c>
    </row>
    <row r="1949" spans="2:17" s="1" customFormat="1" ht="15.75" customHeight="1">
      <c r="B1949" s="14" t="s">
        <v>52</v>
      </c>
      <c r="C1949" s="34"/>
      <c r="D1949" s="26"/>
      <c r="E1949" s="21"/>
      <c r="F1949" s="34" t="s">
        <v>93</v>
      </c>
      <c r="G1949" s="9" t="s">
        <v>19</v>
      </c>
      <c r="H1949" s="11">
        <v>1947</v>
      </c>
      <c r="I1949" s="11" t="s">
        <v>5</v>
      </c>
      <c r="J1949" s="12" t="s">
        <v>100</v>
      </c>
      <c r="K1949" s="16" t="s">
        <v>8</v>
      </c>
      <c r="L1949" s="16" t="s">
        <v>31</v>
      </c>
      <c r="M1949" s="10">
        <v>1</v>
      </c>
      <c r="N1949" s="19">
        <v>190</v>
      </c>
      <c r="O1949" s="23"/>
      <c r="P1949" s="17">
        <f t="shared" si="66"/>
        <v>228</v>
      </c>
      <c r="Q1949" s="18">
        <f t="shared" si="67"/>
        <v>0</v>
      </c>
    </row>
    <row r="1950" spans="2:17" s="1" customFormat="1" ht="15.75" customHeight="1">
      <c r="B1950" s="14" t="s">
        <v>52</v>
      </c>
      <c r="C1950" s="34"/>
      <c r="D1950" s="26"/>
      <c r="E1950" s="21"/>
      <c r="F1950" s="34" t="s">
        <v>93</v>
      </c>
      <c r="G1950" s="9" t="s">
        <v>19</v>
      </c>
      <c r="H1950" s="11">
        <v>1953</v>
      </c>
      <c r="I1950" s="11" t="s">
        <v>5</v>
      </c>
      <c r="J1950" s="12" t="s">
        <v>100</v>
      </c>
      <c r="K1950" s="16" t="s">
        <v>25</v>
      </c>
      <c r="L1950" s="16" t="s">
        <v>24</v>
      </c>
      <c r="M1950" s="10">
        <v>1</v>
      </c>
      <c r="N1950" s="19">
        <v>350</v>
      </c>
      <c r="O1950" s="23"/>
      <c r="P1950" s="17">
        <f t="shared" si="66"/>
        <v>420</v>
      </c>
      <c r="Q1950" s="18">
        <f t="shared" si="67"/>
        <v>0</v>
      </c>
    </row>
    <row r="1951" spans="2:17" s="1" customFormat="1" ht="15.75" customHeight="1">
      <c r="B1951" s="14" t="s">
        <v>52</v>
      </c>
      <c r="C1951" s="34"/>
      <c r="D1951" s="26"/>
      <c r="E1951" s="21"/>
      <c r="F1951" s="34" t="s">
        <v>93</v>
      </c>
      <c r="G1951" s="9" t="s">
        <v>19</v>
      </c>
      <c r="H1951" s="11">
        <v>1978</v>
      </c>
      <c r="I1951" s="11" t="s">
        <v>5</v>
      </c>
      <c r="J1951" s="12" t="s">
        <v>100</v>
      </c>
      <c r="K1951" s="16" t="s">
        <v>187</v>
      </c>
      <c r="L1951" s="16" t="s">
        <v>7</v>
      </c>
      <c r="M1951" s="10">
        <v>0</v>
      </c>
      <c r="N1951" s="19">
        <v>45</v>
      </c>
      <c r="O1951" s="23"/>
      <c r="P1951" s="17">
        <f t="shared" si="66"/>
        <v>54</v>
      </c>
      <c r="Q1951" s="18">
        <f t="shared" si="67"/>
        <v>0</v>
      </c>
    </row>
    <row r="1952" spans="2:17" s="1" customFormat="1" ht="15.75" customHeight="1">
      <c r="B1952" s="14" t="s">
        <v>154</v>
      </c>
      <c r="C1952" s="34"/>
      <c r="D1952" s="26"/>
      <c r="E1952" s="21"/>
      <c r="F1952" s="34" t="s">
        <v>93</v>
      </c>
      <c r="G1952" s="9" t="s">
        <v>19</v>
      </c>
      <c r="H1952" s="11">
        <v>1967</v>
      </c>
      <c r="I1952" s="11" t="s">
        <v>5</v>
      </c>
      <c r="J1952" s="12" t="s">
        <v>100</v>
      </c>
      <c r="K1952" s="16" t="s">
        <v>6</v>
      </c>
      <c r="L1952" s="16" t="s">
        <v>7</v>
      </c>
      <c r="M1952" s="10">
        <v>0</v>
      </c>
      <c r="N1952" s="19">
        <v>70</v>
      </c>
      <c r="O1952" s="23"/>
      <c r="P1952" s="17">
        <f t="shared" si="66"/>
        <v>84</v>
      </c>
      <c r="Q1952" s="18">
        <f t="shared" si="67"/>
        <v>0</v>
      </c>
    </row>
    <row r="1953" spans="2:17" s="1" customFormat="1" ht="15.75" customHeight="1">
      <c r="B1953" s="14" t="s">
        <v>57</v>
      </c>
      <c r="C1953" s="34"/>
      <c r="D1953" s="26"/>
      <c r="E1953" s="21"/>
      <c r="F1953" s="34" t="s">
        <v>93</v>
      </c>
      <c r="G1953" s="9" t="s">
        <v>19</v>
      </c>
      <c r="H1953" s="11">
        <v>1920</v>
      </c>
      <c r="I1953" s="11" t="s">
        <v>5</v>
      </c>
      <c r="J1953" s="12" t="s">
        <v>100</v>
      </c>
      <c r="K1953" s="16" t="s">
        <v>25</v>
      </c>
      <c r="L1953" s="16" t="s">
        <v>26</v>
      </c>
      <c r="M1953" s="10">
        <v>1</v>
      </c>
      <c r="N1953" s="19">
        <v>550</v>
      </c>
      <c r="O1953" s="23"/>
      <c r="P1953" s="17">
        <f t="shared" si="66"/>
        <v>660</v>
      </c>
      <c r="Q1953" s="18">
        <f t="shared" si="67"/>
        <v>0</v>
      </c>
    </row>
    <row r="1954" spans="2:17" s="1" customFormat="1" ht="15.75" customHeight="1">
      <c r="B1954" s="14" t="s">
        <v>57</v>
      </c>
      <c r="C1954" s="34"/>
      <c r="D1954" s="26"/>
      <c r="E1954" s="21"/>
      <c r="F1954" s="34" t="s">
        <v>93</v>
      </c>
      <c r="G1954" s="9" t="s">
        <v>19</v>
      </c>
      <c r="H1954" s="11">
        <v>1929</v>
      </c>
      <c r="I1954" s="11" t="s">
        <v>5</v>
      </c>
      <c r="J1954" s="12" t="s">
        <v>100</v>
      </c>
      <c r="K1954" s="16" t="s">
        <v>25</v>
      </c>
      <c r="L1954" s="16" t="s">
        <v>26</v>
      </c>
      <c r="M1954" s="10">
        <v>4</v>
      </c>
      <c r="N1954" s="19">
        <v>1550</v>
      </c>
      <c r="O1954" s="23"/>
      <c r="P1954" s="17">
        <f t="shared" si="66"/>
        <v>1860</v>
      </c>
      <c r="Q1954" s="18">
        <f t="shared" si="67"/>
        <v>0</v>
      </c>
    </row>
    <row r="1955" spans="2:17" s="1" customFormat="1" ht="15.75" customHeight="1">
      <c r="B1955" s="14" t="s">
        <v>57</v>
      </c>
      <c r="C1955" s="34"/>
      <c r="D1955" s="26"/>
      <c r="E1955" s="21"/>
      <c r="F1955" s="34" t="s">
        <v>93</v>
      </c>
      <c r="G1955" s="9" t="s">
        <v>19</v>
      </c>
      <c r="H1955" s="11">
        <v>1934</v>
      </c>
      <c r="I1955" s="11" t="s">
        <v>5</v>
      </c>
      <c r="J1955" s="12" t="s">
        <v>100</v>
      </c>
      <c r="K1955" s="16" t="s">
        <v>25</v>
      </c>
      <c r="L1955" s="16" t="s">
        <v>26</v>
      </c>
      <c r="M1955" s="10">
        <v>0</v>
      </c>
      <c r="N1955" s="19">
        <v>950</v>
      </c>
      <c r="O1955" s="23"/>
      <c r="P1955" s="17">
        <f t="shared" si="66"/>
        <v>1140</v>
      </c>
      <c r="Q1955" s="18">
        <f t="shared" si="67"/>
        <v>0</v>
      </c>
    </row>
    <row r="1956" spans="2:17" s="1" customFormat="1" ht="15.75" customHeight="1">
      <c r="B1956" s="14" t="s">
        <v>57</v>
      </c>
      <c r="C1956" s="34"/>
      <c r="D1956" s="26"/>
      <c r="E1956" s="21"/>
      <c r="F1956" s="34" t="s">
        <v>93</v>
      </c>
      <c r="G1956" s="9" t="s">
        <v>19</v>
      </c>
      <c r="H1956" s="11">
        <v>1937</v>
      </c>
      <c r="I1956" s="11" t="s">
        <v>5</v>
      </c>
      <c r="J1956" s="12" t="s">
        <v>100</v>
      </c>
      <c r="K1956" s="16" t="s">
        <v>74</v>
      </c>
      <c r="L1956" s="16" t="s">
        <v>26</v>
      </c>
      <c r="M1956" s="10">
        <v>0</v>
      </c>
      <c r="N1956" s="19">
        <v>150</v>
      </c>
      <c r="O1956" s="23"/>
      <c r="P1956" s="17">
        <f t="shared" si="66"/>
        <v>180</v>
      </c>
      <c r="Q1956" s="18">
        <f t="shared" si="67"/>
        <v>0</v>
      </c>
    </row>
    <row r="1957" spans="2:17" s="1" customFormat="1" ht="15.75" customHeight="1">
      <c r="B1957" s="14" t="s">
        <v>57</v>
      </c>
      <c r="C1957" s="34"/>
      <c r="D1957" s="26"/>
      <c r="E1957" s="21"/>
      <c r="F1957" s="34" t="s">
        <v>93</v>
      </c>
      <c r="G1957" s="9" t="s">
        <v>19</v>
      </c>
      <c r="H1957" s="11">
        <v>1937</v>
      </c>
      <c r="I1957" s="11" t="s">
        <v>5</v>
      </c>
      <c r="J1957" s="12" t="s">
        <v>100</v>
      </c>
      <c r="K1957" s="16" t="s">
        <v>25</v>
      </c>
      <c r="L1957" s="16" t="s">
        <v>9</v>
      </c>
      <c r="M1957" s="10">
        <v>1</v>
      </c>
      <c r="N1957" s="19">
        <v>850</v>
      </c>
      <c r="O1957" s="23"/>
      <c r="P1957" s="17">
        <f t="shared" si="66"/>
        <v>1020</v>
      </c>
      <c r="Q1957" s="18">
        <f t="shared" si="67"/>
        <v>0</v>
      </c>
    </row>
    <row r="1958" spans="2:17" s="1" customFormat="1" ht="15.75" customHeight="1">
      <c r="B1958" s="14" t="s">
        <v>57</v>
      </c>
      <c r="C1958" s="34"/>
      <c r="D1958" s="26"/>
      <c r="E1958" s="21"/>
      <c r="F1958" s="34" t="s">
        <v>93</v>
      </c>
      <c r="G1958" s="9" t="s">
        <v>19</v>
      </c>
      <c r="H1958" s="11">
        <v>1950</v>
      </c>
      <c r="I1958" s="13" t="s">
        <v>12</v>
      </c>
      <c r="J1958" s="12" t="s">
        <v>15</v>
      </c>
      <c r="K1958" s="16" t="s">
        <v>6</v>
      </c>
      <c r="L1958" s="16" t="s">
        <v>9</v>
      </c>
      <c r="M1958" s="10">
        <v>0</v>
      </c>
      <c r="N1958" s="19">
        <v>1200</v>
      </c>
      <c r="O1958" s="23">
        <v>1200</v>
      </c>
      <c r="P1958" s="17">
        <f t="shared" si="66"/>
        <v>1440</v>
      </c>
      <c r="Q1958" s="18">
        <f t="shared" si="67"/>
        <v>1440</v>
      </c>
    </row>
    <row r="1959" spans="2:17" s="1" customFormat="1" ht="15.75" customHeight="1">
      <c r="B1959" s="14" t="s">
        <v>57</v>
      </c>
      <c r="C1959" s="34"/>
      <c r="D1959" s="26"/>
      <c r="E1959" s="21"/>
      <c r="F1959" s="34" t="s">
        <v>93</v>
      </c>
      <c r="G1959" s="9" t="s">
        <v>19</v>
      </c>
      <c r="H1959" s="11">
        <v>1959</v>
      </c>
      <c r="I1959" s="11" t="s">
        <v>5</v>
      </c>
      <c r="J1959" s="12" t="s">
        <v>100</v>
      </c>
      <c r="K1959" s="16" t="s">
        <v>6</v>
      </c>
      <c r="L1959" s="16" t="s">
        <v>24</v>
      </c>
      <c r="M1959" s="10">
        <v>0</v>
      </c>
      <c r="N1959" s="19">
        <v>450</v>
      </c>
      <c r="O1959" s="23"/>
      <c r="P1959" s="17">
        <f t="shared" si="66"/>
        <v>540</v>
      </c>
      <c r="Q1959" s="18">
        <f t="shared" si="67"/>
        <v>0</v>
      </c>
    </row>
    <row r="1960" spans="2:17" s="1" customFormat="1" ht="15.75" customHeight="1">
      <c r="B1960" s="14" t="s">
        <v>57</v>
      </c>
      <c r="C1960" s="34"/>
      <c r="D1960" s="25"/>
      <c r="E1960" s="40" t="s">
        <v>254</v>
      </c>
      <c r="F1960" s="34" t="s">
        <v>93</v>
      </c>
      <c r="G1960" s="9" t="s">
        <v>19</v>
      </c>
      <c r="H1960" s="11">
        <v>1997</v>
      </c>
      <c r="I1960" s="11" t="s">
        <v>5</v>
      </c>
      <c r="J1960" s="12" t="s">
        <v>100</v>
      </c>
      <c r="K1960" s="16" t="s">
        <v>6</v>
      </c>
      <c r="L1960" s="16" t="s">
        <v>7</v>
      </c>
      <c r="M1960" s="10">
        <v>0</v>
      </c>
      <c r="N1960" s="19">
        <v>30</v>
      </c>
      <c r="O1960" s="23"/>
      <c r="P1960" s="17">
        <f t="shared" si="66"/>
        <v>36</v>
      </c>
      <c r="Q1960" s="18">
        <f t="shared" si="67"/>
        <v>0</v>
      </c>
    </row>
    <row r="1961" spans="2:17" s="1" customFormat="1" ht="15.75" customHeight="1">
      <c r="B1961" s="14" t="s">
        <v>155</v>
      </c>
      <c r="C1961" s="34"/>
      <c r="D1961" s="26"/>
      <c r="E1961" s="21"/>
      <c r="F1961" s="34" t="s">
        <v>93</v>
      </c>
      <c r="G1961" s="9" t="s">
        <v>19</v>
      </c>
      <c r="H1961" s="11">
        <v>1955</v>
      </c>
      <c r="I1961" s="11" t="s">
        <v>5</v>
      </c>
      <c r="J1961" s="12" t="s">
        <v>100</v>
      </c>
      <c r="K1961" s="16" t="s">
        <v>8</v>
      </c>
      <c r="L1961" s="16" t="s">
        <v>7</v>
      </c>
      <c r="M1961" s="10">
        <v>3</v>
      </c>
      <c r="N1961" s="19">
        <v>290</v>
      </c>
      <c r="O1961" s="23"/>
      <c r="P1961" s="17">
        <f t="shared" si="66"/>
        <v>348</v>
      </c>
      <c r="Q1961" s="18">
        <f t="shared" si="67"/>
        <v>0</v>
      </c>
    </row>
    <row r="1962" spans="2:17" s="1" customFormat="1" ht="15.75" customHeight="1">
      <c r="B1962" s="14" t="s">
        <v>208</v>
      </c>
      <c r="C1962" s="34"/>
      <c r="D1962" s="26"/>
      <c r="E1962" s="21"/>
      <c r="F1962" s="34" t="s">
        <v>93</v>
      </c>
      <c r="G1962" s="9" t="s">
        <v>19</v>
      </c>
      <c r="H1962" s="11">
        <v>1982</v>
      </c>
      <c r="I1962" s="11" t="s">
        <v>5</v>
      </c>
      <c r="J1962" s="12" t="s">
        <v>100</v>
      </c>
      <c r="K1962" s="16" t="s">
        <v>6</v>
      </c>
      <c r="L1962" s="16" t="s">
        <v>7</v>
      </c>
      <c r="M1962" s="10">
        <v>0</v>
      </c>
      <c r="N1962" s="19">
        <v>40</v>
      </c>
      <c r="O1962" s="23"/>
      <c r="P1962" s="17">
        <f t="shared" si="66"/>
        <v>48</v>
      </c>
      <c r="Q1962" s="18">
        <f t="shared" si="67"/>
        <v>0</v>
      </c>
    </row>
    <row r="1963" spans="2:17" s="1" customFormat="1" ht="15.75" customHeight="1">
      <c r="B1963" s="14" t="s">
        <v>223</v>
      </c>
      <c r="C1963" s="34"/>
      <c r="D1963" s="26"/>
      <c r="E1963" s="21"/>
      <c r="F1963" s="34" t="s">
        <v>93</v>
      </c>
      <c r="G1963" s="9" t="s">
        <v>19</v>
      </c>
      <c r="H1963" s="11">
        <v>1994</v>
      </c>
      <c r="I1963" s="11" t="s">
        <v>5</v>
      </c>
      <c r="J1963" s="12" t="s">
        <v>100</v>
      </c>
      <c r="K1963" s="16" t="s">
        <v>25</v>
      </c>
      <c r="L1963" s="16" t="s">
        <v>7</v>
      </c>
      <c r="M1963" s="10">
        <v>1</v>
      </c>
      <c r="N1963" s="19">
        <v>25</v>
      </c>
      <c r="O1963" s="23"/>
      <c r="P1963" s="17">
        <f t="shared" si="66"/>
        <v>30</v>
      </c>
      <c r="Q1963" s="18">
        <f t="shared" si="67"/>
        <v>0</v>
      </c>
    </row>
    <row r="1964" spans="2:17" s="1" customFormat="1" ht="15.75" customHeight="1">
      <c r="B1964" s="14" t="s">
        <v>156</v>
      </c>
      <c r="C1964" s="34"/>
      <c r="D1964" s="26"/>
      <c r="E1964" s="21"/>
      <c r="F1964" s="34" t="s">
        <v>93</v>
      </c>
      <c r="G1964" s="9" t="s">
        <v>19</v>
      </c>
      <c r="H1964" s="11">
        <v>1934</v>
      </c>
      <c r="I1964" s="11" t="s">
        <v>5</v>
      </c>
      <c r="J1964" s="12" t="s">
        <v>100</v>
      </c>
      <c r="K1964" s="16" t="s">
        <v>74</v>
      </c>
      <c r="L1964" s="16" t="s">
        <v>7</v>
      </c>
      <c r="M1964" s="10">
        <v>1</v>
      </c>
      <c r="N1964" s="19">
        <v>200</v>
      </c>
      <c r="O1964" s="23"/>
      <c r="P1964" s="17">
        <f t="shared" si="66"/>
        <v>240</v>
      </c>
      <c r="Q1964" s="18">
        <f t="shared" si="67"/>
        <v>0</v>
      </c>
    </row>
    <row r="1965" spans="2:17" s="1" customFormat="1" ht="15.75" customHeight="1">
      <c r="B1965" s="14" t="s">
        <v>156</v>
      </c>
      <c r="C1965" s="34"/>
      <c r="D1965" s="26"/>
      <c r="E1965" s="21"/>
      <c r="F1965" s="34" t="s">
        <v>93</v>
      </c>
      <c r="G1965" s="9" t="s">
        <v>19</v>
      </c>
      <c r="H1965" s="11">
        <v>1937</v>
      </c>
      <c r="I1965" s="11" t="s">
        <v>5</v>
      </c>
      <c r="J1965" s="12" t="s">
        <v>100</v>
      </c>
      <c r="K1965" s="16" t="s">
        <v>74</v>
      </c>
      <c r="L1965" s="16" t="s">
        <v>7</v>
      </c>
      <c r="M1965" s="10">
        <v>0</v>
      </c>
      <c r="N1965" s="19">
        <v>200</v>
      </c>
      <c r="O1965" s="23"/>
      <c r="P1965" s="17">
        <f t="shared" si="66"/>
        <v>240</v>
      </c>
      <c r="Q1965" s="18">
        <f t="shared" si="67"/>
        <v>0</v>
      </c>
    </row>
    <row r="1966" spans="2:17" s="1" customFormat="1" ht="15.75" customHeight="1">
      <c r="B1966" s="14" t="s">
        <v>156</v>
      </c>
      <c r="C1966" s="34"/>
      <c r="D1966" s="26"/>
      <c r="E1966" s="21"/>
      <c r="F1966" s="34" t="s">
        <v>93</v>
      </c>
      <c r="G1966" s="9" t="s">
        <v>19</v>
      </c>
      <c r="H1966" s="11">
        <v>1937</v>
      </c>
      <c r="I1966" s="11" t="s">
        <v>5</v>
      </c>
      <c r="J1966" s="12" t="s">
        <v>100</v>
      </c>
      <c r="K1966" s="16" t="s">
        <v>73</v>
      </c>
      <c r="L1966" s="16" t="s">
        <v>7</v>
      </c>
      <c r="M1966" s="10">
        <v>0</v>
      </c>
      <c r="N1966" s="19">
        <v>130</v>
      </c>
      <c r="O1966" s="23"/>
      <c r="P1966" s="17">
        <f t="shared" si="66"/>
        <v>156</v>
      </c>
      <c r="Q1966" s="18">
        <f t="shared" si="67"/>
        <v>0</v>
      </c>
    </row>
    <row r="1967" spans="2:17" s="1" customFormat="1" ht="15.75" customHeight="1">
      <c r="B1967" s="14" t="s">
        <v>147</v>
      </c>
      <c r="C1967" s="34"/>
      <c r="D1967" s="26"/>
      <c r="E1967" s="21"/>
      <c r="F1967" s="34" t="s">
        <v>93</v>
      </c>
      <c r="G1967" s="9" t="s">
        <v>19</v>
      </c>
      <c r="H1967" s="11">
        <v>1928</v>
      </c>
      <c r="I1967" s="11" t="s">
        <v>5</v>
      </c>
      <c r="J1967" s="12" t="s">
        <v>100</v>
      </c>
      <c r="K1967" s="16" t="s">
        <v>43</v>
      </c>
      <c r="L1967" s="16" t="s">
        <v>31</v>
      </c>
      <c r="M1967" s="10">
        <v>1</v>
      </c>
      <c r="N1967" s="19">
        <v>280</v>
      </c>
      <c r="O1967" s="23"/>
      <c r="P1967" s="17">
        <f t="shared" si="66"/>
        <v>336</v>
      </c>
      <c r="Q1967" s="18">
        <f t="shared" si="67"/>
        <v>0</v>
      </c>
    </row>
    <row r="1968" spans="2:17" s="1" customFormat="1" ht="15.75" customHeight="1">
      <c r="B1968" s="14" t="s">
        <v>147</v>
      </c>
      <c r="C1968" s="34"/>
      <c r="D1968" s="26"/>
      <c r="E1968" s="21"/>
      <c r="F1968" s="34" t="s">
        <v>93</v>
      </c>
      <c r="G1968" s="9" t="s">
        <v>19</v>
      </c>
      <c r="H1968" s="11">
        <v>1940</v>
      </c>
      <c r="I1968" s="11" t="s">
        <v>5</v>
      </c>
      <c r="J1968" s="12" t="s">
        <v>100</v>
      </c>
      <c r="K1968" s="16" t="s">
        <v>6</v>
      </c>
      <c r="L1968" s="16" t="s">
        <v>7</v>
      </c>
      <c r="M1968" s="10">
        <v>1</v>
      </c>
      <c r="N1968" s="19">
        <v>380</v>
      </c>
      <c r="O1968" s="23"/>
      <c r="P1968" s="17">
        <f t="shared" si="66"/>
        <v>456</v>
      </c>
      <c r="Q1968" s="18">
        <f t="shared" si="67"/>
        <v>0</v>
      </c>
    </row>
    <row r="1969" spans="2:17" s="1" customFormat="1" ht="15.75" customHeight="1">
      <c r="B1969" s="14" t="s">
        <v>147</v>
      </c>
      <c r="C1969" s="34"/>
      <c r="D1969" s="26"/>
      <c r="E1969" s="21"/>
      <c r="F1969" s="34" t="s">
        <v>93</v>
      </c>
      <c r="G1969" s="9" t="s">
        <v>19</v>
      </c>
      <c r="H1969" s="11">
        <v>1976</v>
      </c>
      <c r="I1969" s="11" t="s">
        <v>5</v>
      </c>
      <c r="J1969" s="12" t="s">
        <v>100</v>
      </c>
      <c r="K1969" s="16" t="s">
        <v>25</v>
      </c>
      <c r="L1969" s="16" t="s">
        <v>9</v>
      </c>
      <c r="M1969" s="10">
        <v>0</v>
      </c>
      <c r="N1969" s="19">
        <v>70</v>
      </c>
      <c r="O1969" s="23"/>
      <c r="P1969" s="17">
        <f t="shared" si="66"/>
        <v>84</v>
      </c>
      <c r="Q1969" s="18">
        <f t="shared" si="67"/>
        <v>0</v>
      </c>
    </row>
    <row r="1970" spans="2:17" s="1" customFormat="1" ht="15.75" customHeight="1">
      <c r="B1970" s="14" t="s">
        <v>147</v>
      </c>
      <c r="C1970" s="34"/>
      <c r="D1970" s="26"/>
      <c r="E1970" s="21"/>
      <c r="F1970" s="34" t="s">
        <v>93</v>
      </c>
      <c r="G1970" s="9" t="s">
        <v>19</v>
      </c>
      <c r="H1970" s="11">
        <v>1987</v>
      </c>
      <c r="I1970" s="11" t="s">
        <v>5</v>
      </c>
      <c r="J1970" s="12" t="s">
        <v>100</v>
      </c>
      <c r="K1970" s="16" t="s">
        <v>187</v>
      </c>
      <c r="L1970" s="16" t="s">
        <v>24</v>
      </c>
      <c r="M1970" s="10">
        <v>1</v>
      </c>
      <c r="N1970" s="19">
        <v>40</v>
      </c>
      <c r="O1970" s="23"/>
      <c r="P1970" s="17">
        <f t="shared" si="66"/>
        <v>48</v>
      </c>
      <c r="Q1970" s="18">
        <f t="shared" si="67"/>
        <v>0</v>
      </c>
    </row>
    <row r="1971" spans="2:17" s="1" customFormat="1" ht="15.75" customHeight="1">
      <c r="B1971" s="14" t="s">
        <v>70</v>
      </c>
      <c r="C1971" s="34"/>
      <c r="D1971" s="26"/>
      <c r="E1971" s="21"/>
      <c r="F1971" s="34" t="s">
        <v>93</v>
      </c>
      <c r="G1971" s="9" t="s">
        <v>19</v>
      </c>
      <c r="H1971" s="11">
        <v>1923</v>
      </c>
      <c r="I1971" s="11" t="s">
        <v>5</v>
      </c>
      <c r="J1971" s="12" t="s">
        <v>100</v>
      </c>
      <c r="K1971" s="16" t="s">
        <v>43</v>
      </c>
      <c r="L1971" s="16" t="s">
        <v>31</v>
      </c>
      <c r="M1971" s="10">
        <v>1</v>
      </c>
      <c r="N1971" s="19">
        <v>560</v>
      </c>
      <c r="O1971" s="23"/>
      <c r="P1971" s="17">
        <f t="shared" si="66"/>
        <v>672</v>
      </c>
      <c r="Q1971" s="18">
        <f t="shared" si="67"/>
        <v>0</v>
      </c>
    </row>
    <row r="1972" spans="2:17" s="1" customFormat="1" ht="15.75" customHeight="1">
      <c r="B1972" s="14" t="s">
        <v>70</v>
      </c>
      <c r="C1972" s="34"/>
      <c r="D1972" s="26"/>
      <c r="E1972" s="21"/>
      <c r="F1972" s="34" t="s">
        <v>93</v>
      </c>
      <c r="G1972" s="9" t="s">
        <v>19</v>
      </c>
      <c r="H1972" s="11">
        <v>1924</v>
      </c>
      <c r="I1972" s="11" t="s">
        <v>5</v>
      </c>
      <c r="J1972" s="12" t="s">
        <v>100</v>
      </c>
      <c r="K1972" s="16" t="s">
        <v>43</v>
      </c>
      <c r="L1972" s="16" t="s">
        <v>31</v>
      </c>
      <c r="M1972" s="10">
        <v>1</v>
      </c>
      <c r="N1972" s="19">
        <v>650</v>
      </c>
      <c r="O1972" s="23"/>
      <c r="P1972" s="17">
        <f t="shared" si="66"/>
        <v>780</v>
      </c>
      <c r="Q1972" s="18">
        <f t="shared" si="67"/>
        <v>0</v>
      </c>
    </row>
    <row r="1973" spans="2:17" s="1" customFormat="1" ht="15.75" customHeight="1">
      <c r="B1973" s="14" t="s">
        <v>70</v>
      </c>
      <c r="C1973" s="34"/>
      <c r="D1973" s="26"/>
      <c r="E1973" s="21"/>
      <c r="F1973" s="34" t="s">
        <v>93</v>
      </c>
      <c r="G1973" s="9" t="s">
        <v>19</v>
      </c>
      <c r="H1973" s="11">
        <v>1924</v>
      </c>
      <c r="I1973" s="11" t="s">
        <v>5</v>
      </c>
      <c r="J1973" s="12" t="s">
        <v>100</v>
      </c>
      <c r="K1973" s="16" t="s">
        <v>25</v>
      </c>
      <c r="L1973" s="16" t="s">
        <v>24</v>
      </c>
      <c r="M1973" s="10">
        <v>1</v>
      </c>
      <c r="N1973" s="19">
        <v>650</v>
      </c>
      <c r="O1973" s="23"/>
      <c r="P1973" s="17">
        <f t="shared" si="66"/>
        <v>780</v>
      </c>
      <c r="Q1973" s="18">
        <f t="shared" si="67"/>
        <v>0</v>
      </c>
    </row>
    <row r="1974" spans="2:17" s="1" customFormat="1" ht="15.75" customHeight="1">
      <c r="B1974" s="14" t="s">
        <v>70</v>
      </c>
      <c r="C1974" s="34"/>
      <c r="D1974" s="26"/>
      <c r="E1974" s="21"/>
      <c r="F1974" s="34" t="s">
        <v>93</v>
      </c>
      <c r="G1974" s="9" t="s">
        <v>19</v>
      </c>
      <c r="H1974" s="11">
        <v>1926</v>
      </c>
      <c r="I1974" s="11" t="s">
        <v>5</v>
      </c>
      <c r="J1974" s="12" t="s">
        <v>100</v>
      </c>
      <c r="K1974" s="16" t="s">
        <v>25</v>
      </c>
      <c r="L1974" s="16" t="s">
        <v>24</v>
      </c>
      <c r="M1974" s="10">
        <v>0</v>
      </c>
      <c r="N1974" s="19">
        <v>650</v>
      </c>
      <c r="O1974" s="23"/>
      <c r="P1974" s="17">
        <f t="shared" si="66"/>
        <v>780</v>
      </c>
      <c r="Q1974" s="18">
        <f t="shared" si="67"/>
        <v>0</v>
      </c>
    </row>
    <row r="1975" spans="2:17" s="1" customFormat="1" ht="15.75" customHeight="1">
      <c r="B1975" s="14" t="s">
        <v>70</v>
      </c>
      <c r="C1975" s="34"/>
      <c r="D1975" s="26"/>
      <c r="E1975" s="21"/>
      <c r="F1975" s="34" t="s">
        <v>93</v>
      </c>
      <c r="G1975" s="9" t="s">
        <v>19</v>
      </c>
      <c r="H1975" s="11">
        <v>1928</v>
      </c>
      <c r="I1975" s="11" t="s">
        <v>5</v>
      </c>
      <c r="J1975" s="12" t="s">
        <v>100</v>
      </c>
      <c r="K1975" s="16" t="s">
        <v>43</v>
      </c>
      <c r="L1975" s="16" t="s">
        <v>31</v>
      </c>
      <c r="M1975" s="10">
        <v>1</v>
      </c>
      <c r="N1975" s="19">
        <v>850</v>
      </c>
      <c r="O1975" s="23"/>
      <c r="P1975" s="17">
        <f t="shared" si="66"/>
        <v>1020</v>
      </c>
      <c r="Q1975" s="18">
        <f t="shared" si="67"/>
        <v>0</v>
      </c>
    </row>
    <row r="1976" spans="2:17" s="1" customFormat="1" ht="15.75" customHeight="1">
      <c r="B1976" s="14" t="s">
        <v>70</v>
      </c>
      <c r="C1976" s="34"/>
      <c r="D1976" s="25"/>
      <c r="E1976" s="20"/>
      <c r="F1976" s="34" t="s">
        <v>93</v>
      </c>
      <c r="G1976" s="9" t="s">
        <v>19</v>
      </c>
      <c r="H1976" s="11">
        <v>1929</v>
      </c>
      <c r="I1976" s="11" t="s">
        <v>5</v>
      </c>
      <c r="J1976" s="12" t="s">
        <v>100</v>
      </c>
      <c r="K1976" s="16" t="s">
        <v>6</v>
      </c>
      <c r="L1976" s="16" t="s">
        <v>26</v>
      </c>
      <c r="M1976" s="10">
        <v>1</v>
      </c>
      <c r="N1976" s="19">
        <v>1200</v>
      </c>
      <c r="O1976" s="23"/>
      <c r="P1976" s="17">
        <f t="shared" si="66"/>
        <v>1440</v>
      </c>
      <c r="Q1976" s="18">
        <f t="shared" si="67"/>
        <v>0</v>
      </c>
    </row>
    <row r="1977" spans="2:17" s="1" customFormat="1" ht="15.75" customHeight="1">
      <c r="B1977" s="14" t="s">
        <v>70</v>
      </c>
      <c r="C1977" s="34"/>
      <c r="D1977" s="26"/>
      <c r="E1977" s="21"/>
      <c r="F1977" s="34" t="s">
        <v>93</v>
      </c>
      <c r="G1977" s="9" t="s">
        <v>19</v>
      </c>
      <c r="H1977" s="11">
        <v>1949</v>
      </c>
      <c r="I1977" s="11" t="s">
        <v>5</v>
      </c>
      <c r="J1977" s="12" t="s">
        <v>100</v>
      </c>
      <c r="K1977" s="16" t="s">
        <v>25</v>
      </c>
      <c r="L1977" s="16" t="s">
        <v>7</v>
      </c>
      <c r="M1977" s="10">
        <v>2</v>
      </c>
      <c r="N1977" s="19">
        <v>550</v>
      </c>
      <c r="O1977" s="23"/>
      <c r="P1977" s="17">
        <f t="shared" si="66"/>
        <v>660</v>
      </c>
      <c r="Q1977" s="18">
        <f t="shared" si="67"/>
        <v>0</v>
      </c>
    </row>
    <row r="1978" spans="2:17" s="1" customFormat="1" ht="15.75" customHeight="1">
      <c r="B1978" s="14" t="s">
        <v>70</v>
      </c>
      <c r="C1978" s="34"/>
      <c r="D1978" s="26"/>
      <c r="E1978" s="21"/>
      <c r="F1978" s="34" t="s">
        <v>93</v>
      </c>
      <c r="G1978" s="9" t="s">
        <v>19</v>
      </c>
      <c r="H1978" s="11">
        <v>1953</v>
      </c>
      <c r="I1978" s="11" t="s">
        <v>5</v>
      </c>
      <c r="J1978" s="12" t="s">
        <v>15</v>
      </c>
      <c r="K1978" s="16" t="s">
        <v>25</v>
      </c>
      <c r="L1978" s="16" t="s">
        <v>7</v>
      </c>
      <c r="M1978" s="10">
        <v>1</v>
      </c>
      <c r="N1978" s="19">
        <v>550</v>
      </c>
      <c r="O1978" s="23">
        <v>550</v>
      </c>
      <c r="P1978" s="17">
        <f t="shared" si="66"/>
        <v>660</v>
      </c>
      <c r="Q1978" s="18">
        <f t="shared" si="67"/>
        <v>660</v>
      </c>
    </row>
    <row r="1979" spans="2:17" s="1" customFormat="1" ht="15.75" customHeight="1">
      <c r="B1979" s="14" t="s">
        <v>70</v>
      </c>
      <c r="C1979" s="34"/>
      <c r="D1979" s="26"/>
      <c r="E1979" s="21"/>
      <c r="F1979" s="34" t="s">
        <v>93</v>
      </c>
      <c r="G1979" s="9" t="s">
        <v>19</v>
      </c>
      <c r="H1979" s="11">
        <v>1997</v>
      </c>
      <c r="I1979" s="13" t="s">
        <v>71</v>
      </c>
      <c r="J1979" s="12" t="s">
        <v>15</v>
      </c>
      <c r="K1979" s="16" t="s">
        <v>6</v>
      </c>
      <c r="L1979" s="16" t="s">
        <v>7</v>
      </c>
      <c r="M1979" s="10">
        <v>0</v>
      </c>
      <c r="N1979" s="19">
        <v>300</v>
      </c>
      <c r="O1979" s="23">
        <v>300</v>
      </c>
      <c r="P1979" s="17">
        <f t="shared" si="66"/>
        <v>360</v>
      </c>
      <c r="Q1979" s="18">
        <f t="shared" si="67"/>
        <v>360</v>
      </c>
    </row>
    <row r="1980" spans="2:17" s="1" customFormat="1" ht="15.75" customHeight="1">
      <c r="B1980" s="14" t="s">
        <v>72</v>
      </c>
      <c r="C1980" s="34" t="s">
        <v>275</v>
      </c>
      <c r="D1980" s="26"/>
      <c r="E1980" s="21"/>
      <c r="F1980" s="34" t="s">
        <v>93</v>
      </c>
      <c r="G1980" s="9" t="s">
        <v>19</v>
      </c>
      <c r="H1980" s="11">
        <v>1929</v>
      </c>
      <c r="I1980" s="11" t="s">
        <v>5</v>
      </c>
      <c r="J1980" s="12" t="s">
        <v>100</v>
      </c>
      <c r="K1980" s="16" t="s">
        <v>6</v>
      </c>
      <c r="L1980" s="16" t="s">
        <v>9</v>
      </c>
      <c r="M1980" s="10">
        <v>1</v>
      </c>
      <c r="N1980" s="19">
        <v>1850</v>
      </c>
      <c r="O1980" s="23"/>
      <c r="P1980" s="17">
        <f t="shared" si="66"/>
        <v>2220</v>
      </c>
      <c r="Q1980" s="18">
        <f t="shared" si="67"/>
        <v>0</v>
      </c>
    </row>
    <row r="1981" spans="2:17" s="1" customFormat="1" ht="15.75" customHeight="1">
      <c r="B1981" s="14" t="s">
        <v>72</v>
      </c>
      <c r="C1981" s="34" t="s">
        <v>275</v>
      </c>
      <c r="D1981" s="26"/>
      <c r="E1981" s="21"/>
      <c r="F1981" s="34" t="s">
        <v>93</v>
      </c>
      <c r="G1981" s="9" t="s">
        <v>19</v>
      </c>
      <c r="H1981" s="11">
        <v>1937</v>
      </c>
      <c r="I1981" s="11" t="s">
        <v>5</v>
      </c>
      <c r="J1981" s="12" t="s">
        <v>100</v>
      </c>
      <c r="K1981" s="16" t="s">
        <v>6</v>
      </c>
      <c r="L1981" s="16" t="s">
        <v>24</v>
      </c>
      <c r="M1981" s="10">
        <v>1</v>
      </c>
      <c r="N1981" s="19">
        <v>750</v>
      </c>
      <c r="O1981" s="23"/>
      <c r="P1981" s="17">
        <f t="shared" si="66"/>
        <v>900</v>
      </c>
      <c r="Q1981" s="18">
        <f t="shared" si="67"/>
        <v>0</v>
      </c>
    </row>
    <row r="1982" spans="2:17" s="1" customFormat="1" ht="15.75" customHeight="1">
      <c r="B1982" s="14" t="s">
        <v>72</v>
      </c>
      <c r="C1982" s="34" t="s">
        <v>275</v>
      </c>
      <c r="D1982" s="26"/>
      <c r="E1982" s="21"/>
      <c r="F1982" s="34" t="s">
        <v>93</v>
      </c>
      <c r="G1982" s="9" t="s">
        <v>19</v>
      </c>
      <c r="H1982" s="11">
        <v>1939</v>
      </c>
      <c r="I1982" s="11" t="s">
        <v>5</v>
      </c>
      <c r="J1982" s="12" t="s">
        <v>100</v>
      </c>
      <c r="K1982" s="16" t="s">
        <v>6</v>
      </c>
      <c r="L1982" s="16" t="s">
        <v>7</v>
      </c>
      <c r="M1982" s="10">
        <v>1</v>
      </c>
      <c r="N1982" s="19">
        <v>750</v>
      </c>
      <c r="O1982" s="23"/>
      <c r="P1982" s="17">
        <f t="shared" si="66"/>
        <v>900</v>
      </c>
      <c r="Q1982" s="18">
        <f t="shared" si="67"/>
        <v>0</v>
      </c>
    </row>
    <row r="1983" spans="2:17" s="1" customFormat="1" ht="15.75" customHeight="1">
      <c r="B1983" s="14" t="s">
        <v>72</v>
      </c>
      <c r="C1983" s="34" t="s">
        <v>275</v>
      </c>
      <c r="D1983" s="26"/>
      <c r="E1983" s="21"/>
      <c r="F1983" s="34" t="s">
        <v>93</v>
      </c>
      <c r="G1983" s="9" t="s">
        <v>19</v>
      </c>
      <c r="H1983" s="11">
        <v>1942</v>
      </c>
      <c r="I1983" s="11" t="s">
        <v>5</v>
      </c>
      <c r="J1983" s="12" t="s">
        <v>100</v>
      </c>
      <c r="K1983" s="16" t="s">
        <v>25</v>
      </c>
      <c r="L1983" s="16" t="s">
        <v>7</v>
      </c>
      <c r="M1983" s="10">
        <v>1</v>
      </c>
      <c r="N1983" s="19">
        <v>850</v>
      </c>
      <c r="O1983" s="23"/>
      <c r="P1983" s="17">
        <f t="shared" si="66"/>
        <v>1020</v>
      </c>
      <c r="Q1983" s="18">
        <f t="shared" si="67"/>
        <v>0</v>
      </c>
    </row>
    <row r="1984" spans="2:17" s="1" customFormat="1" ht="15.75" customHeight="1">
      <c r="B1984" s="14" t="s">
        <v>72</v>
      </c>
      <c r="C1984" s="34"/>
      <c r="D1984" s="26"/>
      <c r="E1984" s="21"/>
      <c r="F1984" s="34" t="s">
        <v>93</v>
      </c>
      <c r="G1984" s="9" t="s">
        <v>19</v>
      </c>
      <c r="H1984" s="11">
        <v>1904</v>
      </c>
      <c r="I1984" s="11" t="s">
        <v>5</v>
      </c>
      <c r="J1984" s="12" t="s">
        <v>100</v>
      </c>
      <c r="K1984" s="16" t="s">
        <v>6</v>
      </c>
      <c r="L1984" s="16" t="s">
        <v>7</v>
      </c>
      <c r="M1984" s="10">
        <v>1</v>
      </c>
      <c r="N1984" s="19">
        <v>1650</v>
      </c>
      <c r="O1984" s="23"/>
      <c r="P1984" s="17">
        <f t="shared" si="66"/>
        <v>1980</v>
      </c>
      <c r="Q1984" s="18">
        <f t="shared" si="67"/>
        <v>0</v>
      </c>
    </row>
    <row r="1985" spans="2:17" s="1" customFormat="1" ht="15.75" customHeight="1">
      <c r="B1985" s="14" t="s">
        <v>72</v>
      </c>
      <c r="C1985" s="34"/>
      <c r="D1985" s="26"/>
      <c r="E1985" s="21"/>
      <c r="F1985" s="34" t="s">
        <v>93</v>
      </c>
      <c r="G1985" s="9" t="s">
        <v>19</v>
      </c>
      <c r="H1985" s="11">
        <v>1907</v>
      </c>
      <c r="I1985" s="11" t="s">
        <v>5</v>
      </c>
      <c r="J1985" s="12" t="s">
        <v>100</v>
      </c>
      <c r="K1985" s="16" t="s">
        <v>6</v>
      </c>
      <c r="L1985" s="16" t="s">
        <v>7</v>
      </c>
      <c r="M1985" s="10">
        <v>1</v>
      </c>
      <c r="N1985" s="19">
        <v>1950</v>
      </c>
      <c r="O1985" s="23"/>
      <c r="P1985" s="17">
        <f t="shared" si="66"/>
        <v>2340</v>
      </c>
      <c r="Q1985" s="18">
        <f t="shared" si="67"/>
        <v>0</v>
      </c>
    </row>
    <row r="1986" spans="2:17" s="1" customFormat="1" ht="15.75" customHeight="1">
      <c r="B1986" s="14" t="s">
        <v>72</v>
      </c>
      <c r="C1986" s="34"/>
      <c r="D1986" s="26"/>
      <c r="E1986" s="21"/>
      <c r="F1986" s="34" t="s">
        <v>93</v>
      </c>
      <c r="G1986" s="9" t="s">
        <v>19</v>
      </c>
      <c r="H1986" s="11">
        <v>1908</v>
      </c>
      <c r="I1986" s="11" t="s">
        <v>5</v>
      </c>
      <c r="J1986" s="12" t="s">
        <v>100</v>
      </c>
      <c r="K1986" s="16" t="s">
        <v>6</v>
      </c>
      <c r="L1986" s="16" t="s">
        <v>7</v>
      </c>
      <c r="M1986" s="10">
        <v>3</v>
      </c>
      <c r="N1986" s="19">
        <v>1650</v>
      </c>
      <c r="O1986" s="23"/>
      <c r="P1986" s="17">
        <f t="shared" si="66"/>
        <v>1980</v>
      </c>
      <c r="Q1986" s="18">
        <f t="shared" si="67"/>
        <v>0</v>
      </c>
    </row>
    <row r="1987" spans="2:17" s="1" customFormat="1" ht="15.75" customHeight="1">
      <c r="B1987" s="14" t="s">
        <v>72</v>
      </c>
      <c r="C1987" s="34"/>
      <c r="D1987" s="26"/>
      <c r="E1987" s="21"/>
      <c r="F1987" s="34" t="s">
        <v>93</v>
      </c>
      <c r="G1987" s="9" t="s">
        <v>19</v>
      </c>
      <c r="H1987" s="11">
        <v>1918</v>
      </c>
      <c r="I1987" s="11" t="s">
        <v>5</v>
      </c>
      <c r="J1987" s="12" t="s">
        <v>100</v>
      </c>
      <c r="K1987" s="16" t="s">
        <v>25</v>
      </c>
      <c r="L1987" s="16" t="s">
        <v>26</v>
      </c>
      <c r="M1987" s="10">
        <v>1</v>
      </c>
      <c r="N1987" s="19">
        <v>1550</v>
      </c>
      <c r="O1987" s="23"/>
      <c r="P1987" s="17">
        <f t="shared" si="66"/>
        <v>1860</v>
      </c>
      <c r="Q1987" s="18">
        <f t="shared" si="67"/>
        <v>0</v>
      </c>
    </row>
    <row r="1988" spans="2:17" s="1" customFormat="1" ht="15.75" customHeight="1">
      <c r="B1988" s="14" t="s">
        <v>72</v>
      </c>
      <c r="C1988" s="34"/>
      <c r="D1988" s="26"/>
      <c r="E1988" s="21"/>
      <c r="F1988" s="34" t="s">
        <v>93</v>
      </c>
      <c r="G1988" s="9" t="s">
        <v>19</v>
      </c>
      <c r="H1988" s="11">
        <v>1919</v>
      </c>
      <c r="I1988" s="11" t="s">
        <v>5</v>
      </c>
      <c r="J1988" s="12" t="s">
        <v>100</v>
      </c>
      <c r="K1988" s="16" t="s">
        <v>25</v>
      </c>
      <c r="L1988" s="16" t="s">
        <v>7</v>
      </c>
      <c r="M1988" s="10">
        <v>1</v>
      </c>
      <c r="N1988" s="19">
        <v>1450</v>
      </c>
      <c r="O1988" s="23"/>
      <c r="P1988" s="17">
        <f t="shared" si="66"/>
        <v>1740</v>
      </c>
      <c r="Q1988" s="18">
        <f t="shared" si="67"/>
        <v>0</v>
      </c>
    </row>
    <row r="1989" spans="2:17" s="1" customFormat="1" ht="15.75" customHeight="1">
      <c r="B1989" s="14" t="s">
        <v>72</v>
      </c>
      <c r="C1989" s="34"/>
      <c r="D1989" s="26"/>
      <c r="E1989" s="21"/>
      <c r="F1989" s="34" t="s">
        <v>93</v>
      </c>
      <c r="G1989" s="9" t="s">
        <v>19</v>
      </c>
      <c r="H1989" s="11">
        <v>1920</v>
      </c>
      <c r="I1989" s="11" t="s">
        <v>5</v>
      </c>
      <c r="J1989" s="12" t="s">
        <v>100</v>
      </c>
      <c r="K1989" s="16" t="s">
        <v>25</v>
      </c>
      <c r="L1989" s="16" t="s">
        <v>7</v>
      </c>
      <c r="M1989" s="10">
        <v>1</v>
      </c>
      <c r="N1989" s="19">
        <v>1550</v>
      </c>
      <c r="O1989" s="23"/>
      <c r="P1989" s="17">
        <f t="shared" si="66"/>
        <v>1860</v>
      </c>
      <c r="Q1989" s="18">
        <f t="shared" si="67"/>
        <v>0</v>
      </c>
    </row>
    <row r="1990" spans="2:17" s="1" customFormat="1" ht="15.75" customHeight="1">
      <c r="B1990" s="14" t="s">
        <v>72</v>
      </c>
      <c r="C1990" s="34"/>
      <c r="D1990" s="26"/>
      <c r="E1990" s="21"/>
      <c r="F1990" s="34" t="s">
        <v>93</v>
      </c>
      <c r="G1990" s="9" t="s">
        <v>19</v>
      </c>
      <c r="H1990" s="11">
        <v>1920</v>
      </c>
      <c r="I1990" s="11" t="s">
        <v>5</v>
      </c>
      <c r="J1990" s="12" t="s">
        <v>100</v>
      </c>
      <c r="K1990" s="16" t="s">
        <v>25</v>
      </c>
      <c r="L1990" s="16" t="s">
        <v>9</v>
      </c>
      <c r="M1990" s="10">
        <v>1</v>
      </c>
      <c r="N1990" s="19">
        <v>1350</v>
      </c>
      <c r="O1990" s="23"/>
      <c r="P1990" s="17">
        <f t="shared" ref="P1990:P2053" si="68">N1990*1.2</f>
        <v>1620</v>
      </c>
      <c r="Q1990" s="18">
        <f t="shared" ref="Q1990:Q2053" si="69">O1990*1.2</f>
        <v>0</v>
      </c>
    </row>
    <row r="1991" spans="2:17" s="1" customFormat="1" ht="15.75" customHeight="1">
      <c r="B1991" s="14" t="s">
        <v>72</v>
      </c>
      <c r="C1991" s="34"/>
      <c r="D1991" s="26"/>
      <c r="E1991" s="21"/>
      <c r="F1991" s="34" t="s">
        <v>93</v>
      </c>
      <c r="G1991" s="9" t="s">
        <v>19</v>
      </c>
      <c r="H1991" s="11">
        <v>1921</v>
      </c>
      <c r="I1991" s="11" t="s">
        <v>5</v>
      </c>
      <c r="J1991" s="12" t="s">
        <v>100</v>
      </c>
      <c r="K1991" s="16" t="s">
        <v>8</v>
      </c>
      <c r="L1991" s="16" t="s">
        <v>9</v>
      </c>
      <c r="M1991" s="10">
        <v>1</v>
      </c>
      <c r="N1991" s="19">
        <v>1560</v>
      </c>
      <c r="O1991" s="23"/>
      <c r="P1991" s="17">
        <f t="shared" si="68"/>
        <v>1872</v>
      </c>
      <c r="Q1991" s="18">
        <f t="shared" si="69"/>
        <v>0</v>
      </c>
    </row>
    <row r="1992" spans="2:17" s="1" customFormat="1" ht="15.75" customHeight="1">
      <c r="B1992" s="14" t="s">
        <v>72</v>
      </c>
      <c r="C1992" s="34"/>
      <c r="D1992" s="26"/>
      <c r="E1992" s="21"/>
      <c r="F1992" s="34" t="s">
        <v>93</v>
      </c>
      <c r="G1992" s="9" t="s">
        <v>19</v>
      </c>
      <c r="H1992" s="11">
        <v>1921</v>
      </c>
      <c r="I1992" s="11" t="s">
        <v>5</v>
      </c>
      <c r="J1992" s="12" t="s">
        <v>100</v>
      </c>
      <c r="K1992" s="16" t="s">
        <v>8</v>
      </c>
      <c r="L1992" s="16" t="s">
        <v>31</v>
      </c>
      <c r="M1992" s="10">
        <v>2</v>
      </c>
      <c r="N1992" s="19">
        <v>1560</v>
      </c>
      <c r="O1992" s="23"/>
      <c r="P1992" s="17">
        <f t="shared" si="68"/>
        <v>1872</v>
      </c>
      <c r="Q1992" s="18">
        <f t="shared" si="69"/>
        <v>0</v>
      </c>
    </row>
    <row r="1993" spans="2:17" s="1" customFormat="1" ht="15.75" customHeight="1">
      <c r="B1993" s="14" t="s">
        <v>72</v>
      </c>
      <c r="C1993" s="34"/>
      <c r="D1993" s="26"/>
      <c r="E1993" s="21"/>
      <c r="F1993" s="34" t="s">
        <v>93</v>
      </c>
      <c r="G1993" s="9" t="s">
        <v>19</v>
      </c>
      <c r="H1993" s="11">
        <v>1922</v>
      </c>
      <c r="I1993" s="11" t="s">
        <v>5</v>
      </c>
      <c r="J1993" s="12" t="s">
        <v>100</v>
      </c>
      <c r="K1993" s="16" t="s">
        <v>8</v>
      </c>
      <c r="L1993" s="16" t="s">
        <v>7</v>
      </c>
      <c r="M1993" s="10">
        <v>1</v>
      </c>
      <c r="N1993" s="19">
        <v>980</v>
      </c>
      <c r="O1993" s="23"/>
      <c r="P1993" s="17">
        <f t="shared" si="68"/>
        <v>1176</v>
      </c>
      <c r="Q1993" s="18">
        <f t="shared" si="69"/>
        <v>0</v>
      </c>
    </row>
    <row r="1994" spans="2:17" s="1" customFormat="1" ht="15.75" customHeight="1">
      <c r="B1994" s="14" t="s">
        <v>72</v>
      </c>
      <c r="C1994" s="34"/>
      <c r="D1994" s="26"/>
      <c r="E1994" s="21"/>
      <c r="F1994" s="34" t="s">
        <v>93</v>
      </c>
      <c r="G1994" s="9" t="s">
        <v>19</v>
      </c>
      <c r="H1994" s="11">
        <v>1923</v>
      </c>
      <c r="I1994" s="11" t="s">
        <v>5</v>
      </c>
      <c r="J1994" s="12" t="s">
        <v>100</v>
      </c>
      <c r="K1994" s="16" t="s">
        <v>73</v>
      </c>
      <c r="L1994" s="16" t="s">
        <v>9</v>
      </c>
      <c r="M1994" s="10">
        <v>1</v>
      </c>
      <c r="N1994" s="19">
        <v>450</v>
      </c>
      <c r="O1994" s="23"/>
      <c r="P1994" s="17">
        <f t="shared" si="68"/>
        <v>540</v>
      </c>
      <c r="Q1994" s="18">
        <f t="shared" si="69"/>
        <v>0</v>
      </c>
    </row>
    <row r="1995" spans="2:17" s="1" customFormat="1" ht="15.75" customHeight="1">
      <c r="B1995" s="14" t="s">
        <v>72</v>
      </c>
      <c r="C1995" s="34"/>
      <c r="D1995" s="26"/>
      <c r="E1995" s="21"/>
      <c r="F1995" s="34" t="s">
        <v>93</v>
      </c>
      <c r="G1995" s="9" t="s">
        <v>19</v>
      </c>
      <c r="H1995" s="11">
        <v>1924</v>
      </c>
      <c r="I1995" s="11" t="s">
        <v>5</v>
      </c>
      <c r="J1995" s="12" t="s">
        <v>100</v>
      </c>
      <c r="K1995" s="16" t="s">
        <v>6</v>
      </c>
      <c r="L1995" s="16" t="s">
        <v>7</v>
      </c>
      <c r="M1995" s="10">
        <v>1</v>
      </c>
      <c r="N1995" s="19">
        <v>950</v>
      </c>
      <c r="O1995" s="23"/>
      <c r="P1995" s="17">
        <f t="shared" si="68"/>
        <v>1140</v>
      </c>
      <c r="Q1995" s="18">
        <f t="shared" si="69"/>
        <v>0</v>
      </c>
    </row>
    <row r="1996" spans="2:17" s="1" customFormat="1" ht="15.75" customHeight="1">
      <c r="B1996" s="14" t="s">
        <v>72</v>
      </c>
      <c r="C1996" s="34"/>
      <c r="D1996" s="26"/>
      <c r="E1996" s="21"/>
      <c r="F1996" s="34" t="s">
        <v>93</v>
      </c>
      <c r="G1996" s="9" t="s">
        <v>19</v>
      </c>
      <c r="H1996" s="11">
        <v>1925</v>
      </c>
      <c r="I1996" s="11" t="s">
        <v>5</v>
      </c>
      <c r="J1996" s="12" t="s">
        <v>100</v>
      </c>
      <c r="K1996" s="16" t="s">
        <v>6</v>
      </c>
      <c r="L1996" s="16" t="s">
        <v>7</v>
      </c>
      <c r="M1996" s="10">
        <v>2</v>
      </c>
      <c r="N1996" s="19">
        <v>900</v>
      </c>
      <c r="O1996" s="23"/>
      <c r="P1996" s="17">
        <f t="shared" si="68"/>
        <v>1080</v>
      </c>
      <c r="Q1996" s="18">
        <f t="shared" si="69"/>
        <v>0</v>
      </c>
    </row>
    <row r="1997" spans="2:17" s="1" customFormat="1" ht="15.75" customHeight="1">
      <c r="B1997" s="14" t="s">
        <v>72</v>
      </c>
      <c r="C1997" s="34"/>
      <c r="D1997" s="26"/>
      <c r="E1997" s="21"/>
      <c r="F1997" s="34" t="s">
        <v>93</v>
      </c>
      <c r="G1997" s="9" t="s">
        <v>19</v>
      </c>
      <c r="H1997" s="11">
        <v>1926</v>
      </c>
      <c r="I1997" s="11" t="s">
        <v>5</v>
      </c>
      <c r="J1997" s="12" t="s">
        <v>100</v>
      </c>
      <c r="K1997" s="16" t="s">
        <v>6</v>
      </c>
      <c r="L1997" s="16" t="s">
        <v>7</v>
      </c>
      <c r="M1997" s="10">
        <v>0</v>
      </c>
      <c r="N1997" s="19">
        <v>900</v>
      </c>
      <c r="O1997" s="23"/>
      <c r="P1997" s="17">
        <f t="shared" si="68"/>
        <v>1080</v>
      </c>
      <c r="Q1997" s="18">
        <f t="shared" si="69"/>
        <v>0</v>
      </c>
    </row>
    <row r="1998" spans="2:17" s="1" customFormat="1" ht="15.75" customHeight="1">
      <c r="B1998" s="14" t="s">
        <v>72</v>
      </c>
      <c r="C1998" s="34"/>
      <c r="D1998" s="26"/>
      <c r="E1998" s="21"/>
      <c r="F1998" s="34" t="s">
        <v>93</v>
      </c>
      <c r="G1998" s="9" t="s">
        <v>19</v>
      </c>
      <c r="H1998" s="11">
        <v>1928</v>
      </c>
      <c r="I1998" s="11" t="s">
        <v>5</v>
      </c>
      <c r="J1998" s="12" t="s">
        <v>100</v>
      </c>
      <c r="K1998" s="16" t="s">
        <v>6</v>
      </c>
      <c r="L1998" s="16" t="s">
        <v>7</v>
      </c>
      <c r="M1998" s="10">
        <v>1</v>
      </c>
      <c r="N1998" s="19">
        <v>1050</v>
      </c>
      <c r="O1998" s="23"/>
      <c r="P1998" s="17">
        <f t="shared" si="68"/>
        <v>1260</v>
      </c>
      <c r="Q1998" s="18">
        <f t="shared" si="69"/>
        <v>0</v>
      </c>
    </row>
    <row r="1999" spans="2:17" s="1" customFormat="1" ht="15.75" customHeight="1">
      <c r="B1999" s="14" t="s">
        <v>72</v>
      </c>
      <c r="C1999" s="34"/>
      <c r="D1999" s="26"/>
      <c r="E1999" s="21"/>
      <c r="F1999" s="34" t="s">
        <v>93</v>
      </c>
      <c r="G1999" s="9" t="s">
        <v>19</v>
      </c>
      <c r="H1999" s="11">
        <v>1930</v>
      </c>
      <c r="I1999" s="11" t="s">
        <v>5</v>
      </c>
      <c r="J1999" s="12" t="s">
        <v>100</v>
      </c>
      <c r="K1999" s="16" t="s">
        <v>25</v>
      </c>
      <c r="L1999" s="16" t="s">
        <v>7</v>
      </c>
      <c r="M1999" s="10">
        <v>1</v>
      </c>
      <c r="N1999" s="19">
        <v>950</v>
      </c>
      <c r="O1999" s="23"/>
      <c r="P1999" s="17">
        <f t="shared" si="68"/>
        <v>1140</v>
      </c>
      <c r="Q1999" s="18">
        <f t="shared" si="69"/>
        <v>0</v>
      </c>
    </row>
    <row r="2000" spans="2:17" s="1" customFormat="1" ht="15.75" customHeight="1">
      <c r="B2000" s="14" t="s">
        <v>72</v>
      </c>
      <c r="C2000" s="34"/>
      <c r="D2000" s="26"/>
      <c r="E2000" s="21"/>
      <c r="F2000" s="34" t="s">
        <v>93</v>
      </c>
      <c r="G2000" s="9" t="s">
        <v>19</v>
      </c>
      <c r="H2000" s="11">
        <v>1933</v>
      </c>
      <c r="I2000" s="11" t="s">
        <v>5</v>
      </c>
      <c r="J2000" s="12" t="s">
        <v>100</v>
      </c>
      <c r="K2000" s="16" t="s">
        <v>73</v>
      </c>
      <c r="L2000" s="16" t="s">
        <v>7</v>
      </c>
      <c r="M2000" s="10">
        <v>1</v>
      </c>
      <c r="N2000" s="19">
        <v>900</v>
      </c>
      <c r="O2000" s="23"/>
      <c r="P2000" s="17">
        <f t="shared" si="68"/>
        <v>1080</v>
      </c>
      <c r="Q2000" s="18">
        <f t="shared" si="69"/>
        <v>0</v>
      </c>
    </row>
    <row r="2001" spans="2:17" s="1" customFormat="1" ht="15.75" customHeight="1">
      <c r="B2001" s="14" t="s">
        <v>72</v>
      </c>
      <c r="C2001" s="34"/>
      <c r="D2001" s="26"/>
      <c r="E2001" s="21"/>
      <c r="F2001" s="34" t="s">
        <v>93</v>
      </c>
      <c r="G2001" s="9" t="s">
        <v>19</v>
      </c>
      <c r="H2001" s="11">
        <v>1938</v>
      </c>
      <c r="I2001" s="11" t="s">
        <v>5</v>
      </c>
      <c r="J2001" s="12" t="s">
        <v>100</v>
      </c>
      <c r="K2001" s="16" t="s">
        <v>25</v>
      </c>
      <c r="L2001" s="16" t="s">
        <v>7</v>
      </c>
      <c r="M2001" s="10">
        <v>1</v>
      </c>
      <c r="N2001" s="19">
        <v>850</v>
      </c>
      <c r="O2001" s="23"/>
      <c r="P2001" s="17">
        <f t="shared" si="68"/>
        <v>1020</v>
      </c>
      <c r="Q2001" s="18">
        <f t="shared" si="69"/>
        <v>0</v>
      </c>
    </row>
    <row r="2002" spans="2:17" s="1" customFormat="1" ht="15.75" customHeight="1">
      <c r="B2002" s="14" t="s">
        <v>72</v>
      </c>
      <c r="C2002" s="34"/>
      <c r="D2002" s="26"/>
      <c r="E2002" s="21"/>
      <c r="F2002" s="34" t="s">
        <v>93</v>
      </c>
      <c r="G2002" s="9" t="s">
        <v>19</v>
      </c>
      <c r="H2002" s="11">
        <v>1939</v>
      </c>
      <c r="I2002" s="11" t="s">
        <v>5</v>
      </c>
      <c r="J2002" s="12" t="s">
        <v>100</v>
      </c>
      <c r="K2002" s="16" t="s">
        <v>8</v>
      </c>
      <c r="L2002" s="16" t="s">
        <v>7</v>
      </c>
      <c r="M2002" s="10">
        <v>1</v>
      </c>
      <c r="N2002" s="19">
        <v>650</v>
      </c>
      <c r="O2002" s="23"/>
      <c r="P2002" s="17">
        <f t="shared" si="68"/>
        <v>780</v>
      </c>
      <c r="Q2002" s="18">
        <f t="shared" si="69"/>
        <v>0</v>
      </c>
    </row>
    <row r="2003" spans="2:17" s="1" customFormat="1" ht="15.75" customHeight="1">
      <c r="B2003" s="14" t="s">
        <v>72</v>
      </c>
      <c r="C2003" s="34"/>
      <c r="D2003" s="26"/>
      <c r="E2003" s="21"/>
      <c r="F2003" s="34" t="s">
        <v>93</v>
      </c>
      <c r="G2003" s="9" t="s">
        <v>19</v>
      </c>
      <c r="H2003" s="11">
        <v>1940</v>
      </c>
      <c r="I2003" s="11" t="s">
        <v>5</v>
      </c>
      <c r="J2003" s="12" t="s">
        <v>100</v>
      </c>
      <c r="K2003" s="16" t="s">
        <v>25</v>
      </c>
      <c r="L2003" s="16" t="s">
        <v>7</v>
      </c>
      <c r="M2003" s="10">
        <v>1</v>
      </c>
      <c r="N2003" s="19">
        <v>600</v>
      </c>
      <c r="O2003" s="23"/>
      <c r="P2003" s="17">
        <f t="shared" si="68"/>
        <v>720</v>
      </c>
      <c r="Q2003" s="18">
        <f t="shared" si="69"/>
        <v>0</v>
      </c>
    </row>
    <row r="2004" spans="2:17" s="1" customFormat="1" ht="15.75" customHeight="1">
      <c r="B2004" s="14" t="s">
        <v>72</v>
      </c>
      <c r="C2004" s="34"/>
      <c r="D2004" s="26"/>
      <c r="E2004" s="21"/>
      <c r="F2004" s="34" t="s">
        <v>93</v>
      </c>
      <c r="G2004" s="9" t="s">
        <v>19</v>
      </c>
      <c r="H2004" s="11">
        <v>1940</v>
      </c>
      <c r="I2004" s="11" t="s">
        <v>5</v>
      </c>
      <c r="J2004" s="12" t="s">
        <v>100</v>
      </c>
      <c r="K2004" s="16" t="s">
        <v>25</v>
      </c>
      <c r="L2004" s="16" t="s">
        <v>7</v>
      </c>
      <c r="M2004" s="10">
        <v>1</v>
      </c>
      <c r="N2004" s="19">
        <v>450</v>
      </c>
      <c r="O2004" s="23"/>
      <c r="P2004" s="17">
        <f t="shared" si="68"/>
        <v>540</v>
      </c>
      <c r="Q2004" s="18">
        <f t="shared" si="69"/>
        <v>0</v>
      </c>
    </row>
    <row r="2005" spans="2:17" s="1" customFormat="1" ht="15.75" customHeight="1">
      <c r="B2005" s="14" t="s">
        <v>72</v>
      </c>
      <c r="C2005" s="34"/>
      <c r="D2005" s="26"/>
      <c r="E2005" s="21"/>
      <c r="F2005" s="34" t="s">
        <v>93</v>
      </c>
      <c r="G2005" s="9" t="s">
        <v>19</v>
      </c>
      <c r="H2005" s="11">
        <v>1946</v>
      </c>
      <c r="I2005" s="11" t="s">
        <v>5</v>
      </c>
      <c r="J2005" s="12" t="s">
        <v>100</v>
      </c>
      <c r="K2005" s="16" t="s">
        <v>25</v>
      </c>
      <c r="L2005" s="16" t="s">
        <v>7</v>
      </c>
      <c r="M2005" s="10">
        <v>1</v>
      </c>
      <c r="N2005" s="19">
        <v>550</v>
      </c>
      <c r="O2005" s="23"/>
      <c r="P2005" s="17">
        <f t="shared" si="68"/>
        <v>660</v>
      </c>
      <c r="Q2005" s="18">
        <f t="shared" si="69"/>
        <v>0</v>
      </c>
    </row>
    <row r="2006" spans="2:17" s="1" customFormat="1" ht="15.75" customHeight="1">
      <c r="B2006" s="14" t="s">
        <v>72</v>
      </c>
      <c r="C2006" s="34"/>
      <c r="D2006" s="26"/>
      <c r="E2006" s="21"/>
      <c r="F2006" s="34" t="s">
        <v>93</v>
      </c>
      <c r="G2006" s="9" t="s">
        <v>19</v>
      </c>
      <c r="H2006" s="11">
        <v>1947</v>
      </c>
      <c r="I2006" s="11" t="s">
        <v>5</v>
      </c>
      <c r="J2006" s="12" t="s">
        <v>100</v>
      </c>
      <c r="K2006" s="16" t="s">
        <v>25</v>
      </c>
      <c r="L2006" s="16" t="s">
        <v>7</v>
      </c>
      <c r="M2006" s="10">
        <v>2</v>
      </c>
      <c r="N2006" s="19">
        <v>500</v>
      </c>
      <c r="O2006" s="23"/>
      <c r="P2006" s="17">
        <f t="shared" si="68"/>
        <v>600</v>
      </c>
      <c r="Q2006" s="18">
        <f t="shared" si="69"/>
        <v>0</v>
      </c>
    </row>
    <row r="2007" spans="2:17" s="1" customFormat="1" ht="15.75" customHeight="1">
      <c r="B2007" s="14" t="s">
        <v>72</v>
      </c>
      <c r="C2007" s="34"/>
      <c r="D2007" s="26"/>
      <c r="E2007" s="21"/>
      <c r="F2007" s="34" t="s">
        <v>93</v>
      </c>
      <c r="G2007" s="9" t="s">
        <v>19</v>
      </c>
      <c r="H2007" s="11">
        <v>1950</v>
      </c>
      <c r="I2007" s="11" t="s">
        <v>5</v>
      </c>
      <c r="J2007" s="12" t="s">
        <v>100</v>
      </c>
      <c r="K2007" s="16" t="s">
        <v>6</v>
      </c>
      <c r="L2007" s="16" t="s">
        <v>7</v>
      </c>
      <c r="M2007" s="10">
        <v>2</v>
      </c>
      <c r="N2007" s="19">
        <v>450</v>
      </c>
      <c r="O2007" s="23"/>
      <c r="P2007" s="17">
        <f t="shared" si="68"/>
        <v>540</v>
      </c>
      <c r="Q2007" s="18">
        <f t="shared" si="69"/>
        <v>0</v>
      </c>
    </row>
    <row r="2008" spans="2:17" s="1" customFormat="1" ht="15.75" customHeight="1">
      <c r="B2008" s="14" t="s">
        <v>72</v>
      </c>
      <c r="C2008" s="34"/>
      <c r="D2008" s="26"/>
      <c r="E2008" s="21"/>
      <c r="F2008" s="34" t="s">
        <v>93</v>
      </c>
      <c r="G2008" s="9" t="s">
        <v>19</v>
      </c>
      <c r="H2008" s="11">
        <v>1955</v>
      </c>
      <c r="I2008" s="11" t="s">
        <v>5</v>
      </c>
      <c r="J2008" s="12" t="s">
        <v>100</v>
      </c>
      <c r="K2008" s="16" t="s">
        <v>6</v>
      </c>
      <c r="L2008" s="16" t="s">
        <v>7</v>
      </c>
      <c r="M2008" s="10">
        <v>3</v>
      </c>
      <c r="N2008" s="19">
        <v>350</v>
      </c>
      <c r="O2008" s="23"/>
      <c r="P2008" s="17">
        <f t="shared" si="68"/>
        <v>420</v>
      </c>
      <c r="Q2008" s="18">
        <f t="shared" si="69"/>
        <v>0</v>
      </c>
    </row>
    <row r="2009" spans="2:17" s="1" customFormat="1" ht="15.75" customHeight="1">
      <c r="B2009" s="14" t="s">
        <v>72</v>
      </c>
      <c r="C2009" s="34"/>
      <c r="D2009" s="26"/>
      <c r="E2009" s="21"/>
      <c r="F2009" s="34" t="s">
        <v>93</v>
      </c>
      <c r="G2009" s="9" t="s">
        <v>19</v>
      </c>
      <c r="H2009" s="11">
        <v>1959</v>
      </c>
      <c r="I2009" s="11" t="s">
        <v>5</v>
      </c>
      <c r="J2009" s="12" t="s">
        <v>23</v>
      </c>
      <c r="K2009" s="16" t="s">
        <v>6</v>
      </c>
      <c r="L2009" s="16" t="s">
        <v>7</v>
      </c>
      <c r="M2009" s="10">
        <v>6</v>
      </c>
      <c r="N2009" s="19">
        <v>300</v>
      </c>
      <c r="O2009" s="23">
        <v>1800</v>
      </c>
      <c r="P2009" s="17">
        <f t="shared" si="68"/>
        <v>360</v>
      </c>
      <c r="Q2009" s="18">
        <f t="shared" si="69"/>
        <v>2160</v>
      </c>
    </row>
    <row r="2010" spans="2:17" s="1" customFormat="1" ht="15.75" customHeight="1">
      <c r="B2010" s="14" t="s">
        <v>72</v>
      </c>
      <c r="C2010" s="34"/>
      <c r="D2010" s="26"/>
      <c r="E2010" s="21"/>
      <c r="F2010" s="34" t="s">
        <v>93</v>
      </c>
      <c r="G2010" s="9" t="s">
        <v>19</v>
      </c>
      <c r="H2010" s="11">
        <v>1986</v>
      </c>
      <c r="I2010" s="11" t="s">
        <v>5</v>
      </c>
      <c r="J2010" s="12" t="s">
        <v>100</v>
      </c>
      <c r="K2010" s="16" t="s">
        <v>105</v>
      </c>
      <c r="L2010" s="16" t="s">
        <v>9</v>
      </c>
      <c r="M2010" s="10">
        <v>0</v>
      </c>
      <c r="N2010" s="19">
        <v>35</v>
      </c>
      <c r="O2010" s="23"/>
      <c r="P2010" s="17">
        <f t="shared" si="68"/>
        <v>42</v>
      </c>
      <c r="Q2010" s="18">
        <f t="shared" si="69"/>
        <v>0</v>
      </c>
    </row>
    <row r="2011" spans="2:17" s="1" customFormat="1" ht="15.75" customHeight="1">
      <c r="B2011" s="14" t="s">
        <v>72</v>
      </c>
      <c r="C2011" s="34"/>
      <c r="D2011" s="25"/>
      <c r="E2011" s="40" t="s">
        <v>254</v>
      </c>
      <c r="F2011" s="34" t="s">
        <v>93</v>
      </c>
      <c r="G2011" s="9" t="s">
        <v>19</v>
      </c>
      <c r="H2011" s="11">
        <v>1990</v>
      </c>
      <c r="I2011" s="11" t="s">
        <v>5</v>
      </c>
      <c r="J2011" s="12" t="s">
        <v>100</v>
      </c>
      <c r="K2011" s="16" t="s">
        <v>6</v>
      </c>
      <c r="L2011" s="16" t="s">
        <v>7</v>
      </c>
      <c r="M2011" s="10">
        <v>0</v>
      </c>
      <c r="N2011" s="19">
        <v>50</v>
      </c>
      <c r="O2011" s="23"/>
      <c r="P2011" s="17">
        <f t="shared" si="68"/>
        <v>60</v>
      </c>
      <c r="Q2011" s="18">
        <f t="shared" si="69"/>
        <v>0</v>
      </c>
    </row>
    <row r="2012" spans="2:17" s="1" customFormat="1" ht="15.75" customHeight="1">
      <c r="B2012" s="14" t="s">
        <v>72</v>
      </c>
      <c r="C2012" s="34"/>
      <c r="D2012" s="26"/>
      <c r="E2012" s="21"/>
      <c r="F2012" s="34" t="s">
        <v>93</v>
      </c>
      <c r="G2012" s="9" t="s">
        <v>19</v>
      </c>
      <c r="H2012" s="11">
        <v>2009</v>
      </c>
      <c r="I2012" s="13" t="s">
        <v>71</v>
      </c>
      <c r="J2012" s="12" t="s">
        <v>15</v>
      </c>
      <c r="K2012" s="16" t="s">
        <v>6</v>
      </c>
      <c r="L2012" s="16" t="s">
        <v>7</v>
      </c>
      <c r="M2012" s="10">
        <v>1</v>
      </c>
      <c r="N2012" s="19">
        <v>850</v>
      </c>
      <c r="O2012" s="23">
        <v>850</v>
      </c>
      <c r="P2012" s="17">
        <f t="shared" si="68"/>
        <v>1020</v>
      </c>
      <c r="Q2012" s="18">
        <f t="shared" si="69"/>
        <v>1020</v>
      </c>
    </row>
    <row r="2013" spans="2:17" s="1" customFormat="1" ht="15.75" customHeight="1">
      <c r="B2013" s="14" t="s">
        <v>21</v>
      </c>
      <c r="C2013" s="34"/>
      <c r="D2013" s="26"/>
      <c r="E2013" s="21"/>
      <c r="F2013" s="34" t="s">
        <v>93</v>
      </c>
      <c r="G2013" s="9" t="s">
        <v>19</v>
      </c>
      <c r="H2013" s="11">
        <v>1924</v>
      </c>
      <c r="I2013" s="11" t="s">
        <v>5</v>
      </c>
      <c r="J2013" s="12" t="s">
        <v>100</v>
      </c>
      <c r="K2013" s="16" t="s">
        <v>74</v>
      </c>
      <c r="L2013" s="16" t="s">
        <v>26</v>
      </c>
      <c r="M2013" s="10">
        <v>1</v>
      </c>
      <c r="N2013" s="19">
        <v>450</v>
      </c>
      <c r="O2013" s="23"/>
      <c r="P2013" s="17">
        <f t="shared" si="68"/>
        <v>540</v>
      </c>
      <c r="Q2013" s="18">
        <f t="shared" si="69"/>
        <v>0</v>
      </c>
    </row>
    <row r="2014" spans="2:17" s="1" customFormat="1" ht="15.75" customHeight="1">
      <c r="B2014" s="14" t="s">
        <v>21</v>
      </c>
      <c r="C2014" s="34"/>
      <c r="D2014" s="26"/>
      <c r="E2014" s="21"/>
      <c r="F2014" s="34" t="s">
        <v>93</v>
      </c>
      <c r="G2014" s="9" t="s">
        <v>19</v>
      </c>
      <c r="H2014" s="11">
        <v>1927</v>
      </c>
      <c r="I2014" s="11" t="s">
        <v>5</v>
      </c>
      <c r="J2014" s="12" t="s">
        <v>100</v>
      </c>
      <c r="K2014" s="16" t="s">
        <v>8</v>
      </c>
      <c r="L2014" s="16" t="s">
        <v>9</v>
      </c>
      <c r="M2014" s="10">
        <v>1</v>
      </c>
      <c r="N2014" s="19">
        <v>350</v>
      </c>
      <c r="O2014" s="23"/>
      <c r="P2014" s="17">
        <f t="shared" si="68"/>
        <v>420</v>
      </c>
      <c r="Q2014" s="18">
        <f t="shared" si="69"/>
        <v>0</v>
      </c>
    </row>
    <row r="2015" spans="2:17" s="1" customFormat="1" ht="15.75" customHeight="1">
      <c r="B2015" s="14" t="s">
        <v>21</v>
      </c>
      <c r="C2015" s="34"/>
      <c r="D2015" s="26"/>
      <c r="E2015" s="21"/>
      <c r="F2015" s="34" t="s">
        <v>93</v>
      </c>
      <c r="G2015" s="9" t="s">
        <v>19</v>
      </c>
      <c r="H2015" s="11">
        <v>1928</v>
      </c>
      <c r="I2015" s="11" t="s">
        <v>5</v>
      </c>
      <c r="J2015" s="12" t="s">
        <v>100</v>
      </c>
      <c r="K2015" s="16" t="s">
        <v>43</v>
      </c>
      <c r="L2015" s="16" t="s">
        <v>26</v>
      </c>
      <c r="M2015" s="10">
        <v>1</v>
      </c>
      <c r="N2015" s="19">
        <v>950</v>
      </c>
      <c r="O2015" s="23"/>
      <c r="P2015" s="17">
        <f t="shared" si="68"/>
        <v>1140</v>
      </c>
      <c r="Q2015" s="18">
        <f t="shared" si="69"/>
        <v>0</v>
      </c>
    </row>
    <row r="2016" spans="2:17" s="1" customFormat="1" ht="15.75" customHeight="1">
      <c r="B2016" s="14" t="s">
        <v>21</v>
      </c>
      <c r="C2016" s="34"/>
      <c r="D2016" s="25"/>
      <c r="E2016" s="20"/>
      <c r="F2016" s="34" t="s">
        <v>93</v>
      </c>
      <c r="G2016" s="9" t="s">
        <v>19</v>
      </c>
      <c r="H2016" s="11">
        <v>1929</v>
      </c>
      <c r="I2016" s="11" t="s">
        <v>5</v>
      </c>
      <c r="J2016" s="12" t="s">
        <v>100</v>
      </c>
      <c r="K2016" s="16" t="s">
        <v>25</v>
      </c>
      <c r="L2016" s="16" t="s">
        <v>24</v>
      </c>
      <c r="M2016" s="10">
        <v>1</v>
      </c>
      <c r="N2016" s="19">
        <v>1300</v>
      </c>
      <c r="O2016" s="23"/>
      <c r="P2016" s="17">
        <f t="shared" si="68"/>
        <v>1560</v>
      </c>
      <c r="Q2016" s="18">
        <f t="shared" si="69"/>
        <v>0</v>
      </c>
    </row>
    <row r="2017" spans="2:17" s="1" customFormat="1" ht="15.75" customHeight="1">
      <c r="B2017" s="14" t="s">
        <v>21</v>
      </c>
      <c r="C2017" s="34"/>
      <c r="D2017" s="26"/>
      <c r="E2017" s="21"/>
      <c r="F2017" s="34" t="s">
        <v>93</v>
      </c>
      <c r="G2017" s="9" t="s">
        <v>19</v>
      </c>
      <c r="H2017" s="11">
        <v>1948</v>
      </c>
      <c r="I2017" s="11" t="s">
        <v>5</v>
      </c>
      <c r="J2017" s="12" t="s">
        <v>100</v>
      </c>
      <c r="K2017" s="16" t="s">
        <v>75</v>
      </c>
      <c r="L2017" s="16" t="s">
        <v>26</v>
      </c>
      <c r="M2017" s="10">
        <v>1</v>
      </c>
      <c r="N2017" s="19">
        <v>450</v>
      </c>
      <c r="O2017" s="23"/>
      <c r="P2017" s="17">
        <f t="shared" si="68"/>
        <v>540</v>
      </c>
      <c r="Q2017" s="18">
        <f t="shared" si="69"/>
        <v>0</v>
      </c>
    </row>
    <row r="2018" spans="2:17" s="1" customFormat="1" ht="15.75" customHeight="1">
      <c r="B2018" s="14" t="s">
        <v>21</v>
      </c>
      <c r="C2018" s="34"/>
      <c r="D2018" s="26"/>
      <c r="E2018" s="21"/>
      <c r="F2018" s="34" t="s">
        <v>93</v>
      </c>
      <c r="G2018" s="9" t="s">
        <v>19</v>
      </c>
      <c r="H2018" s="11">
        <v>1955</v>
      </c>
      <c r="I2018" s="13" t="s">
        <v>12</v>
      </c>
      <c r="J2018" s="12" t="s">
        <v>15</v>
      </c>
      <c r="K2018" s="16" t="s">
        <v>6</v>
      </c>
      <c r="L2018" s="16" t="s">
        <v>7</v>
      </c>
      <c r="M2018" s="10">
        <v>0</v>
      </c>
      <c r="N2018" s="19">
        <v>1500</v>
      </c>
      <c r="O2018" s="23">
        <v>1500</v>
      </c>
      <c r="P2018" s="17">
        <f t="shared" si="68"/>
        <v>1800</v>
      </c>
      <c r="Q2018" s="18">
        <f t="shared" si="69"/>
        <v>1800</v>
      </c>
    </row>
    <row r="2019" spans="2:17" s="1" customFormat="1" ht="15.75" customHeight="1">
      <c r="B2019" s="14" t="s">
        <v>21</v>
      </c>
      <c r="C2019" s="34"/>
      <c r="D2019" s="26"/>
      <c r="E2019" s="21"/>
      <c r="F2019" s="34" t="s">
        <v>93</v>
      </c>
      <c r="G2019" s="9" t="s">
        <v>19</v>
      </c>
      <c r="H2019" s="11">
        <v>1979</v>
      </c>
      <c r="I2019" s="11" t="s">
        <v>5</v>
      </c>
      <c r="J2019" s="12" t="s">
        <v>100</v>
      </c>
      <c r="K2019" s="16" t="s">
        <v>105</v>
      </c>
      <c r="L2019" s="16" t="s">
        <v>9</v>
      </c>
      <c r="M2019" s="10">
        <v>0</v>
      </c>
      <c r="N2019" s="19">
        <v>55</v>
      </c>
      <c r="O2019" s="23"/>
      <c r="P2019" s="17">
        <f t="shared" si="68"/>
        <v>66</v>
      </c>
      <c r="Q2019" s="18">
        <f t="shared" si="69"/>
        <v>0</v>
      </c>
    </row>
    <row r="2020" spans="2:17" s="1" customFormat="1" ht="15.75" customHeight="1">
      <c r="B2020" s="14" t="s">
        <v>21</v>
      </c>
      <c r="C2020" s="34"/>
      <c r="D2020" s="26"/>
      <c r="E2020" s="21"/>
      <c r="F2020" s="34" t="s">
        <v>93</v>
      </c>
      <c r="G2020" s="9" t="s">
        <v>19</v>
      </c>
      <c r="H2020" s="11">
        <v>1989</v>
      </c>
      <c r="I2020" s="11" t="s">
        <v>5</v>
      </c>
      <c r="J2020" s="12" t="s">
        <v>100</v>
      </c>
      <c r="K2020" s="16" t="s">
        <v>187</v>
      </c>
      <c r="L2020" s="16" t="s">
        <v>7</v>
      </c>
      <c r="M2020" s="10">
        <v>0</v>
      </c>
      <c r="N2020" s="19">
        <v>55</v>
      </c>
      <c r="O2020" s="23"/>
      <c r="P2020" s="17">
        <f t="shared" si="68"/>
        <v>66</v>
      </c>
      <c r="Q2020" s="18">
        <f t="shared" si="69"/>
        <v>0</v>
      </c>
    </row>
    <row r="2021" spans="2:17" s="1" customFormat="1" ht="15.75" customHeight="1">
      <c r="B2021" s="14" t="s">
        <v>21</v>
      </c>
      <c r="C2021" s="34"/>
      <c r="D2021" s="25"/>
      <c r="E2021" s="40" t="s">
        <v>254</v>
      </c>
      <c r="F2021" s="34" t="s">
        <v>93</v>
      </c>
      <c r="G2021" s="9" t="s">
        <v>19</v>
      </c>
      <c r="H2021" s="11">
        <v>1996</v>
      </c>
      <c r="I2021" s="11" t="s">
        <v>5</v>
      </c>
      <c r="J2021" s="12" t="s">
        <v>100</v>
      </c>
      <c r="K2021" s="16" t="s">
        <v>6</v>
      </c>
      <c r="L2021" s="16" t="s">
        <v>7</v>
      </c>
      <c r="M2021" s="10">
        <v>0</v>
      </c>
      <c r="N2021" s="19">
        <v>50</v>
      </c>
      <c r="O2021" s="23"/>
      <c r="P2021" s="17">
        <f t="shared" si="68"/>
        <v>60</v>
      </c>
      <c r="Q2021" s="18">
        <f t="shared" si="69"/>
        <v>0</v>
      </c>
    </row>
    <row r="2022" spans="2:17" s="1" customFormat="1" ht="15.75" customHeight="1">
      <c r="B2022" s="14" t="s">
        <v>21</v>
      </c>
      <c r="C2022" s="34"/>
      <c r="D2022" s="25"/>
      <c r="E2022" s="40" t="s">
        <v>254</v>
      </c>
      <c r="F2022" s="34" t="s">
        <v>93</v>
      </c>
      <c r="G2022" s="9" t="s">
        <v>19</v>
      </c>
      <c r="H2022" s="11">
        <v>1999</v>
      </c>
      <c r="I2022" s="11" t="s">
        <v>5</v>
      </c>
      <c r="J2022" s="12" t="s">
        <v>100</v>
      </c>
      <c r="K2022" s="16" t="s">
        <v>6</v>
      </c>
      <c r="L2022" s="16" t="s">
        <v>7</v>
      </c>
      <c r="M2022" s="10">
        <v>0</v>
      </c>
      <c r="N2022" s="19">
        <v>50</v>
      </c>
      <c r="O2022" s="23"/>
      <c r="P2022" s="17">
        <f t="shared" si="68"/>
        <v>60</v>
      </c>
      <c r="Q2022" s="18">
        <f t="shared" si="69"/>
        <v>0</v>
      </c>
    </row>
    <row r="2023" spans="2:17" s="1" customFormat="1" ht="15.75" customHeight="1">
      <c r="B2023" s="14" t="s">
        <v>78</v>
      </c>
      <c r="C2023" s="34"/>
      <c r="D2023" s="26"/>
      <c r="E2023" s="21"/>
      <c r="F2023" s="34" t="s">
        <v>93</v>
      </c>
      <c r="G2023" s="9" t="s">
        <v>19</v>
      </c>
      <c r="H2023" s="11">
        <v>1955</v>
      </c>
      <c r="I2023" s="11" t="s">
        <v>5</v>
      </c>
      <c r="J2023" s="12" t="s">
        <v>100</v>
      </c>
      <c r="K2023" s="16" t="s">
        <v>25</v>
      </c>
      <c r="L2023" s="16" t="s">
        <v>9</v>
      </c>
      <c r="M2023" s="10">
        <v>1</v>
      </c>
      <c r="N2023" s="19">
        <v>190</v>
      </c>
      <c r="O2023" s="23"/>
      <c r="P2023" s="17">
        <f t="shared" si="68"/>
        <v>228</v>
      </c>
      <c r="Q2023" s="18">
        <f t="shared" si="69"/>
        <v>0</v>
      </c>
    </row>
    <row r="2024" spans="2:17" s="1" customFormat="1" ht="15.75" customHeight="1">
      <c r="B2024" s="14" t="s">
        <v>148</v>
      </c>
      <c r="C2024" s="34"/>
      <c r="D2024" s="26"/>
      <c r="E2024" s="21"/>
      <c r="F2024" s="34" t="s">
        <v>93</v>
      </c>
      <c r="G2024" s="9" t="s">
        <v>19</v>
      </c>
      <c r="H2024" s="11">
        <v>1955</v>
      </c>
      <c r="I2024" s="11" t="s">
        <v>5</v>
      </c>
      <c r="J2024" s="12" t="s">
        <v>100</v>
      </c>
      <c r="K2024" s="16" t="s">
        <v>25</v>
      </c>
      <c r="L2024" s="16" t="s">
        <v>24</v>
      </c>
      <c r="M2024" s="10">
        <v>1</v>
      </c>
      <c r="N2024" s="19">
        <v>160</v>
      </c>
      <c r="O2024" s="23"/>
      <c r="P2024" s="17">
        <f t="shared" si="68"/>
        <v>192</v>
      </c>
      <c r="Q2024" s="18">
        <f t="shared" si="69"/>
        <v>0</v>
      </c>
    </row>
    <row r="2025" spans="2:17" s="1" customFormat="1" ht="15.75" customHeight="1">
      <c r="B2025" s="14" t="s">
        <v>79</v>
      </c>
      <c r="C2025" s="34"/>
      <c r="D2025" s="26"/>
      <c r="E2025" s="21"/>
      <c r="F2025" s="34" t="s">
        <v>93</v>
      </c>
      <c r="G2025" s="9" t="s">
        <v>19</v>
      </c>
      <c r="H2025" s="11">
        <v>1916</v>
      </c>
      <c r="I2025" s="11" t="s">
        <v>5</v>
      </c>
      <c r="J2025" s="12" t="s">
        <v>100</v>
      </c>
      <c r="K2025" s="16" t="s">
        <v>6</v>
      </c>
      <c r="L2025" s="16" t="s">
        <v>24</v>
      </c>
      <c r="M2025" s="10">
        <v>1</v>
      </c>
      <c r="N2025" s="19">
        <v>950</v>
      </c>
      <c r="O2025" s="23"/>
      <c r="P2025" s="17">
        <f t="shared" si="68"/>
        <v>1140</v>
      </c>
      <c r="Q2025" s="18">
        <f t="shared" si="69"/>
        <v>0</v>
      </c>
    </row>
    <row r="2026" spans="2:17" s="1" customFormat="1" ht="15.75" customHeight="1">
      <c r="B2026" s="14" t="s">
        <v>79</v>
      </c>
      <c r="C2026" s="34"/>
      <c r="D2026" s="26"/>
      <c r="E2026" s="21"/>
      <c r="F2026" s="34" t="s">
        <v>93</v>
      </c>
      <c r="G2026" s="9" t="s">
        <v>19</v>
      </c>
      <c r="H2026" s="11">
        <v>1925</v>
      </c>
      <c r="I2026" s="11" t="s">
        <v>5</v>
      </c>
      <c r="J2026" s="12" t="s">
        <v>100</v>
      </c>
      <c r="K2026" s="16" t="s">
        <v>25</v>
      </c>
      <c r="L2026" s="16" t="s">
        <v>9</v>
      </c>
      <c r="M2026" s="10">
        <v>1</v>
      </c>
      <c r="N2026" s="19">
        <v>850</v>
      </c>
      <c r="O2026" s="23"/>
      <c r="P2026" s="17">
        <f t="shared" si="68"/>
        <v>1020</v>
      </c>
      <c r="Q2026" s="18">
        <f t="shared" si="69"/>
        <v>0</v>
      </c>
    </row>
    <row r="2027" spans="2:17" s="1" customFormat="1" ht="15.75" customHeight="1">
      <c r="B2027" s="14" t="s">
        <v>79</v>
      </c>
      <c r="C2027" s="34"/>
      <c r="D2027" s="26"/>
      <c r="E2027" s="21"/>
      <c r="F2027" s="34" t="s">
        <v>93</v>
      </c>
      <c r="G2027" s="9" t="s">
        <v>19</v>
      </c>
      <c r="H2027" s="11">
        <v>1929</v>
      </c>
      <c r="I2027" s="11" t="s">
        <v>5</v>
      </c>
      <c r="J2027" s="12" t="s">
        <v>100</v>
      </c>
      <c r="K2027" s="16" t="s">
        <v>25</v>
      </c>
      <c r="L2027" s="16" t="s">
        <v>9</v>
      </c>
      <c r="M2027" s="10">
        <v>1</v>
      </c>
      <c r="N2027" s="19">
        <v>1850</v>
      </c>
      <c r="O2027" s="23"/>
      <c r="P2027" s="17">
        <f t="shared" si="68"/>
        <v>2220</v>
      </c>
      <c r="Q2027" s="18">
        <f t="shared" si="69"/>
        <v>0</v>
      </c>
    </row>
    <row r="2028" spans="2:17" s="1" customFormat="1" ht="15.75" customHeight="1">
      <c r="B2028" s="14" t="s">
        <v>79</v>
      </c>
      <c r="C2028" s="34"/>
      <c r="D2028" s="26"/>
      <c r="E2028" s="21"/>
      <c r="F2028" s="34" t="s">
        <v>93</v>
      </c>
      <c r="G2028" s="9" t="s">
        <v>19</v>
      </c>
      <c r="H2028" s="11">
        <v>1982</v>
      </c>
      <c r="I2028" s="11" t="s">
        <v>5</v>
      </c>
      <c r="J2028" s="12" t="s">
        <v>100</v>
      </c>
      <c r="K2028" s="16" t="s">
        <v>105</v>
      </c>
      <c r="L2028" s="16" t="s">
        <v>7</v>
      </c>
      <c r="M2028" s="10">
        <v>1</v>
      </c>
      <c r="N2028" s="19">
        <v>55</v>
      </c>
      <c r="O2028" s="23"/>
      <c r="P2028" s="17">
        <f t="shared" si="68"/>
        <v>66</v>
      </c>
      <c r="Q2028" s="18">
        <f t="shared" si="69"/>
        <v>0</v>
      </c>
    </row>
    <row r="2029" spans="2:17" s="1" customFormat="1" ht="15.75" customHeight="1">
      <c r="B2029" s="14" t="s">
        <v>80</v>
      </c>
      <c r="C2029" s="34"/>
      <c r="D2029" s="26"/>
      <c r="E2029" s="21"/>
      <c r="F2029" s="34" t="s">
        <v>93</v>
      </c>
      <c r="G2029" s="9" t="s">
        <v>19</v>
      </c>
      <c r="H2029" s="11">
        <v>1893</v>
      </c>
      <c r="I2029" s="11" t="s">
        <v>5</v>
      </c>
      <c r="J2029" s="12" t="s">
        <v>100</v>
      </c>
      <c r="K2029" s="16" t="s">
        <v>6</v>
      </c>
      <c r="L2029" s="16" t="s">
        <v>7</v>
      </c>
      <c r="M2029" s="10">
        <v>1</v>
      </c>
      <c r="N2029" s="19">
        <v>4200</v>
      </c>
      <c r="O2029" s="23"/>
      <c r="P2029" s="17">
        <f t="shared" si="68"/>
        <v>5040</v>
      </c>
      <c r="Q2029" s="18">
        <f t="shared" si="69"/>
        <v>0</v>
      </c>
    </row>
    <row r="2030" spans="2:17" s="1" customFormat="1" ht="15.75" customHeight="1">
      <c r="B2030" s="14" t="s">
        <v>80</v>
      </c>
      <c r="C2030" s="34"/>
      <c r="D2030" s="26"/>
      <c r="E2030" s="21"/>
      <c r="F2030" s="34" t="s">
        <v>93</v>
      </c>
      <c r="G2030" s="9" t="s">
        <v>19</v>
      </c>
      <c r="H2030" s="11">
        <v>1912</v>
      </c>
      <c r="I2030" s="11" t="s">
        <v>5</v>
      </c>
      <c r="J2030" s="12" t="s">
        <v>100</v>
      </c>
      <c r="K2030" s="16" t="s">
        <v>6</v>
      </c>
      <c r="L2030" s="16" t="s">
        <v>7</v>
      </c>
      <c r="M2030" s="10">
        <v>1</v>
      </c>
      <c r="N2030" s="19">
        <v>1680</v>
      </c>
      <c r="O2030" s="23"/>
      <c r="P2030" s="17">
        <f t="shared" si="68"/>
        <v>2016</v>
      </c>
      <c r="Q2030" s="18">
        <f t="shared" si="69"/>
        <v>0</v>
      </c>
    </row>
    <row r="2031" spans="2:17" s="1" customFormat="1" ht="15.75" customHeight="1">
      <c r="B2031" s="14" t="s">
        <v>80</v>
      </c>
      <c r="C2031" s="34"/>
      <c r="D2031" s="26"/>
      <c r="E2031" s="21"/>
      <c r="F2031" s="34" t="s">
        <v>93</v>
      </c>
      <c r="G2031" s="9" t="s">
        <v>19</v>
      </c>
      <c r="H2031" s="11">
        <v>1914</v>
      </c>
      <c r="I2031" s="11" t="s">
        <v>5</v>
      </c>
      <c r="J2031" s="12" t="s">
        <v>100</v>
      </c>
      <c r="K2031" s="16" t="s">
        <v>6</v>
      </c>
      <c r="L2031" s="16" t="s">
        <v>7</v>
      </c>
      <c r="M2031" s="10">
        <v>1</v>
      </c>
      <c r="N2031" s="19">
        <v>1950</v>
      </c>
      <c r="O2031" s="23"/>
      <c r="P2031" s="17">
        <f t="shared" si="68"/>
        <v>2340</v>
      </c>
      <c r="Q2031" s="18">
        <f t="shared" si="69"/>
        <v>0</v>
      </c>
    </row>
    <row r="2032" spans="2:17" s="1" customFormat="1" ht="15.75" customHeight="1">
      <c r="B2032" s="14" t="s">
        <v>80</v>
      </c>
      <c r="C2032" s="34"/>
      <c r="D2032" s="26"/>
      <c r="E2032" s="21"/>
      <c r="F2032" s="34" t="s">
        <v>93</v>
      </c>
      <c r="G2032" s="9" t="s">
        <v>19</v>
      </c>
      <c r="H2032" s="11">
        <v>1919</v>
      </c>
      <c r="I2032" s="11" t="s">
        <v>5</v>
      </c>
      <c r="J2032" s="12" t="s">
        <v>100</v>
      </c>
      <c r="K2032" s="16" t="s">
        <v>8</v>
      </c>
      <c r="L2032" s="16" t="s">
        <v>7</v>
      </c>
      <c r="M2032" s="10">
        <v>1</v>
      </c>
      <c r="N2032" s="19">
        <v>850</v>
      </c>
      <c r="O2032" s="23"/>
      <c r="P2032" s="17">
        <f t="shared" si="68"/>
        <v>1020</v>
      </c>
      <c r="Q2032" s="18">
        <f t="shared" si="69"/>
        <v>0</v>
      </c>
    </row>
    <row r="2033" spans="2:17" s="1" customFormat="1" ht="15.75" customHeight="1">
      <c r="B2033" s="14" t="s">
        <v>80</v>
      </c>
      <c r="C2033" s="34"/>
      <c r="D2033" s="26"/>
      <c r="E2033" s="21"/>
      <c r="F2033" s="34" t="s">
        <v>93</v>
      </c>
      <c r="G2033" s="9" t="s">
        <v>19</v>
      </c>
      <c r="H2033" s="11">
        <v>1921</v>
      </c>
      <c r="I2033" s="11" t="s">
        <v>5</v>
      </c>
      <c r="J2033" s="12" t="s">
        <v>100</v>
      </c>
      <c r="K2033" s="16" t="s">
        <v>6</v>
      </c>
      <c r="L2033" s="16" t="s">
        <v>7</v>
      </c>
      <c r="M2033" s="10">
        <v>2</v>
      </c>
      <c r="N2033" s="19">
        <v>1650</v>
      </c>
      <c r="O2033" s="23"/>
      <c r="P2033" s="17">
        <f t="shared" si="68"/>
        <v>1980</v>
      </c>
      <c r="Q2033" s="18">
        <f t="shared" si="69"/>
        <v>0</v>
      </c>
    </row>
    <row r="2034" spans="2:17" s="1" customFormat="1" ht="15.75" customHeight="1">
      <c r="B2034" s="14" t="s">
        <v>80</v>
      </c>
      <c r="C2034" s="34"/>
      <c r="D2034" s="26"/>
      <c r="E2034" s="21"/>
      <c r="F2034" s="34" t="s">
        <v>93</v>
      </c>
      <c r="G2034" s="9" t="s">
        <v>19</v>
      </c>
      <c r="H2034" s="11">
        <v>1923</v>
      </c>
      <c r="I2034" s="11" t="s">
        <v>5</v>
      </c>
      <c r="J2034" s="12" t="s">
        <v>100</v>
      </c>
      <c r="K2034" s="16" t="s">
        <v>6</v>
      </c>
      <c r="L2034" s="16" t="s">
        <v>7</v>
      </c>
      <c r="M2034" s="10">
        <v>2</v>
      </c>
      <c r="N2034" s="19">
        <v>850</v>
      </c>
      <c r="O2034" s="23"/>
      <c r="P2034" s="17">
        <f t="shared" si="68"/>
        <v>1020</v>
      </c>
      <c r="Q2034" s="18">
        <f t="shared" si="69"/>
        <v>0</v>
      </c>
    </row>
    <row r="2035" spans="2:17" s="1" customFormat="1" ht="15.75" customHeight="1">
      <c r="B2035" s="14" t="s">
        <v>80</v>
      </c>
      <c r="C2035" s="34"/>
      <c r="D2035" s="26"/>
      <c r="E2035" s="21"/>
      <c r="F2035" s="34" t="s">
        <v>93</v>
      </c>
      <c r="G2035" s="9" t="s">
        <v>19</v>
      </c>
      <c r="H2035" s="11">
        <v>1924</v>
      </c>
      <c r="I2035" s="11" t="s">
        <v>5</v>
      </c>
      <c r="J2035" s="12" t="s">
        <v>100</v>
      </c>
      <c r="K2035" s="16" t="s">
        <v>6</v>
      </c>
      <c r="L2035" s="16" t="s">
        <v>7</v>
      </c>
      <c r="M2035" s="10">
        <v>2</v>
      </c>
      <c r="N2035" s="19">
        <v>950</v>
      </c>
      <c r="O2035" s="23"/>
      <c r="P2035" s="17">
        <f t="shared" si="68"/>
        <v>1140</v>
      </c>
      <c r="Q2035" s="18">
        <f t="shared" si="69"/>
        <v>0</v>
      </c>
    </row>
    <row r="2036" spans="2:17" s="1" customFormat="1" ht="15.75" customHeight="1">
      <c r="B2036" s="14" t="s">
        <v>80</v>
      </c>
      <c r="C2036" s="34"/>
      <c r="D2036" s="26"/>
      <c r="E2036" s="21"/>
      <c r="F2036" s="34" t="s">
        <v>93</v>
      </c>
      <c r="G2036" s="9" t="s">
        <v>19</v>
      </c>
      <c r="H2036" s="11">
        <v>1928</v>
      </c>
      <c r="I2036" s="11" t="s">
        <v>5</v>
      </c>
      <c r="J2036" s="12" t="s">
        <v>100</v>
      </c>
      <c r="K2036" s="16" t="s">
        <v>6</v>
      </c>
      <c r="L2036" s="16" t="s">
        <v>24</v>
      </c>
      <c r="M2036" s="10">
        <v>1</v>
      </c>
      <c r="N2036" s="19">
        <v>1050</v>
      </c>
      <c r="O2036" s="23"/>
      <c r="P2036" s="17">
        <f t="shared" si="68"/>
        <v>1260</v>
      </c>
      <c r="Q2036" s="18">
        <f t="shared" si="69"/>
        <v>0</v>
      </c>
    </row>
    <row r="2037" spans="2:17" s="1" customFormat="1" ht="15.75" customHeight="1">
      <c r="B2037" s="14" t="s">
        <v>80</v>
      </c>
      <c r="C2037" s="34"/>
      <c r="D2037" s="26"/>
      <c r="E2037" s="21"/>
      <c r="F2037" s="34" t="s">
        <v>93</v>
      </c>
      <c r="G2037" s="9" t="s">
        <v>19</v>
      </c>
      <c r="H2037" s="11">
        <v>1929</v>
      </c>
      <c r="I2037" s="11" t="s">
        <v>5</v>
      </c>
      <c r="J2037" s="12" t="s">
        <v>100</v>
      </c>
      <c r="K2037" s="16" t="s">
        <v>6</v>
      </c>
      <c r="L2037" s="16" t="s">
        <v>24</v>
      </c>
      <c r="M2037" s="10">
        <v>1</v>
      </c>
      <c r="N2037" s="19">
        <v>2250</v>
      </c>
      <c r="O2037" s="23"/>
      <c r="P2037" s="17">
        <f t="shared" si="68"/>
        <v>2700</v>
      </c>
      <c r="Q2037" s="18">
        <f t="shared" si="69"/>
        <v>0</v>
      </c>
    </row>
    <row r="2038" spans="2:17" s="1" customFormat="1" ht="15.75" customHeight="1">
      <c r="B2038" s="14" t="s">
        <v>80</v>
      </c>
      <c r="C2038" s="34"/>
      <c r="D2038" s="26"/>
      <c r="E2038" s="21"/>
      <c r="F2038" s="34" t="s">
        <v>93</v>
      </c>
      <c r="G2038" s="9" t="s">
        <v>19</v>
      </c>
      <c r="H2038" s="11">
        <v>1929</v>
      </c>
      <c r="I2038" s="11" t="s">
        <v>5</v>
      </c>
      <c r="J2038" s="12" t="s">
        <v>100</v>
      </c>
      <c r="K2038" s="16" t="s">
        <v>6</v>
      </c>
      <c r="L2038" s="16" t="s">
        <v>9</v>
      </c>
      <c r="M2038" s="10">
        <v>1</v>
      </c>
      <c r="N2038" s="19">
        <v>1650</v>
      </c>
      <c r="O2038" s="23"/>
      <c r="P2038" s="17">
        <f t="shared" si="68"/>
        <v>1980</v>
      </c>
      <c r="Q2038" s="18">
        <f t="shared" si="69"/>
        <v>0</v>
      </c>
    </row>
    <row r="2039" spans="2:17" s="1" customFormat="1" ht="15.75" customHeight="1">
      <c r="B2039" s="14" t="s">
        <v>80</v>
      </c>
      <c r="C2039" s="34"/>
      <c r="D2039" s="26"/>
      <c r="E2039" s="21"/>
      <c r="F2039" s="34" t="s">
        <v>93</v>
      </c>
      <c r="G2039" s="9" t="s">
        <v>19</v>
      </c>
      <c r="H2039" s="11">
        <v>1934</v>
      </c>
      <c r="I2039" s="13" t="s">
        <v>56</v>
      </c>
      <c r="J2039" s="12" t="s">
        <v>100</v>
      </c>
      <c r="K2039" s="16" t="s">
        <v>6</v>
      </c>
      <c r="L2039" s="16" t="s">
        <v>7</v>
      </c>
      <c r="M2039" s="10">
        <v>1</v>
      </c>
      <c r="N2039" s="19">
        <v>450</v>
      </c>
      <c r="O2039" s="23"/>
      <c r="P2039" s="17">
        <f t="shared" si="68"/>
        <v>540</v>
      </c>
      <c r="Q2039" s="18">
        <f t="shared" si="69"/>
        <v>0</v>
      </c>
    </row>
    <row r="2040" spans="2:17" s="1" customFormat="1" ht="15.75" customHeight="1">
      <c r="B2040" s="14" t="s">
        <v>80</v>
      </c>
      <c r="C2040" s="34"/>
      <c r="D2040" s="26"/>
      <c r="E2040" s="21"/>
      <c r="F2040" s="34" t="s">
        <v>93</v>
      </c>
      <c r="G2040" s="9" t="s">
        <v>19</v>
      </c>
      <c r="H2040" s="11">
        <v>1934</v>
      </c>
      <c r="I2040" s="11" t="s">
        <v>5</v>
      </c>
      <c r="J2040" s="12" t="s">
        <v>100</v>
      </c>
      <c r="K2040" s="16" t="s">
        <v>6</v>
      </c>
      <c r="L2040" s="16" t="s">
        <v>7</v>
      </c>
      <c r="M2040" s="10">
        <v>1</v>
      </c>
      <c r="N2040" s="19">
        <v>950</v>
      </c>
      <c r="O2040" s="23"/>
      <c r="P2040" s="17">
        <f t="shared" si="68"/>
        <v>1140</v>
      </c>
      <c r="Q2040" s="18">
        <f t="shared" si="69"/>
        <v>0</v>
      </c>
    </row>
    <row r="2041" spans="2:17" s="1" customFormat="1" ht="15.75" customHeight="1">
      <c r="B2041" s="14" t="s">
        <v>80</v>
      </c>
      <c r="C2041" s="34"/>
      <c r="D2041" s="26"/>
      <c r="E2041" s="21"/>
      <c r="F2041" s="34" t="s">
        <v>93</v>
      </c>
      <c r="G2041" s="9" t="s">
        <v>19</v>
      </c>
      <c r="H2041" s="11">
        <v>1947</v>
      </c>
      <c r="I2041" s="11" t="s">
        <v>5</v>
      </c>
      <c r="J2041" s="12" t="s">
        <v>100</v>
      </c>
      <c r="K2041" s="16" t="s">
        <v>6</v>
      </c>
      <c r="L2041" s="16" t="s">
        <v>9</v>
      </c>
      <c r="M2041" s="10">
        <v>2</v>
      </c>
      <c r="N2041" s="19">
        <v>650</v>
      </c>
      <c r="O2041" s="23"/>
      <c r="P2041" s="17">
        <f t="shared" si="68"/>
        <v>780</v>
      </c>
      <c r="Q2041" s="18">
        <f t="shared" si="69"/>
        <v>0</v>
      </c>
    </row>
    <row r="2042" spans="2:17" s="1" customFormat="1" ht="15.75" customHeight="1">
      <c r="B2042" s="14" t="s">
        <v>80</v>
      </c>
      <c r="C2042" s="34"/>
      <c r="D2042" s="26"/>
      <c r="E2042" s="21"/>
      <c r="F2042" s="34" t="s">
        <v>93</v>
      </c>
      <c r="G2042" s="9" t="s">
        <v>19</v>
      </c>
      <c r="H2042" s="11">
        <v>1949</v>
      </c>
      <c r="I2042" s="11" t="s">
        <v>5</v>
      </c>
      <c r="J2042" s="12" t="s">
        <v>100</v>
      </c>
      <c r="K2042" s="16" t="s">
        <v>25</v>
      </c>
      <c r="L2042" s="16" t="s">
        <v>9</v>
      </c>
      <c r="M2042" s="10">
        <v>2</v>
      </c>
      <c r="N2042" s="19">
        <v>500</v>
      </c>
      <c r="O2042" s="23"/>
      <c r="P2042" s="17">
        <f t="shared" si="68"/>
        <v>600</v>
      </c>
      <c r="Q2042" s="18">
        <f t="shared" si="69"/>
        <v>0</v>
      </c>
    </row>
    <row r="2043" spans="2:17" s="1" customFormat="1" ht="15.75" customHeight="1">
      <c r="B2043" s="14" t="s">
        <v>80</v>
      </c>
      <c r="C2043" s="34"/>
      <c r="D2043" s="26"/>
      <c r="E2043" s="21"/>
      <c r="F2043" s="34" t="s">
        <v>93</v>
      </c>
      <c r="G2043" s="9" t="s">
        <v>19</v>
      </c>
      <c r="H2043" s="11">
        <v>1949</v>
      </c>
      <c r="I2043" s="11" t="s">
        <v>5</v>
      </c>
      <c r="J2043" s="12" t="s">
        <v>100</v>
      </c>
      <c r="K2043" s="16" t="s">
        <v>6</v>
      </c>
      <c r="L2043" s="16" t="s">
        <v>7</v>
      </c>
      <c r="M2043" s="10">
        <v>2</v>
      </c>
      <c r="N2043" s="19">
        <v>500</v>
      </c>
      <c r="O2043" s="23"/>
      <c r="P2043" s="17">
        <f t="shared" si="68"/>
        <v>600</v>
      </c>
      <c r="Q2043" s="18">
        <f t="shared" si="69"/>
        <v>0</v>
      </c>
    </row>
    <row r="2044" spans="2:17" s="1" customFormat="1" ht="15.75" customHeight="1">
      <c r="B2044" s="14" t="s">
        <v>80</v>
      </c>
      <c r="C2044" s="34"/>
      <c r="D2044" s="26"/>
      <c r="E2044" s="21"/>
      <c r="F2044" s="34" t="s">
        <v>93</v>
      </c>
      <c r="G2044" s="9" t="s">
        <v>19</v>
      </c>
      <c r="H2044" s="11">
        <v>1950</v>
      </c>
      <c r="I2044" s="11" t="s">
        <v>5</v>
      </c>
      <c r="J2044" s="12" t="s">
        <v>100</v>
      </c>
      <c r="K2044" s="16" t="s">
        <v>6</v>
      </c>
      <c r="L2044" s="16" t="s">
        <v>24</v>
      </c>
      <c r="M2044" s="10">
        <v>1</v>
      </c>
      <c r="N2044" s="19">
        <v>650</v>
      </c>
      <c r="O2044" s="23"/>
      <c r="P2044" s="17">
        <f t="shared" si="68"/>
        <v>780</v>
      </c>
      <c r="Q2044" s="18">
        <f t="shared" si="69"/>
        <v>0</v>
      </c>
    </row>
    <row r="2045" spans="2:17" s="1" customFormat="1" ht="15.75" customHeight="1">
      <c r="B2045" s="14" t="s">
        <v>80</v>
      </c>
      <c r="C2045" s="34"/>
      <c r="D2045" s="26"/>
      <c r="E2045" s="21"/>
      <c r="F2045" s="34" t="s">
        <v>93</v>
      </c>
      <c r="G2045" s="9" t="s">
        <v>19</v>
      </c>
      <c r="H2045" s="11">
        <v>1955</v>
      </c>
      <c r="I2045" s="11" t="s">
        <v>5</v>
      </c>
      <c r="J2045" s="12" t="s">
        <v>23</v>
      </c>
      <c r="K2045" s="16" t="s">
        <v>6</v>
      </c>
      <c r="L2045" s="16" t="s">
        <v>7</v>
      </c>
      <c r="M2045" s="10">
        <v>0</v>
      </c>
      <c r="N2045" s="19">
        <v>350</v>
      </c>
      <c r="O2045" s="23">
        <v>2100</v>
      </c>
      <c r="P2045" s="17">
        <f t="shared" si="68"/>
        <v>420</v>
      </c>
      <c r="Q2045" s="18">
        <f t="shared" si="69"/>
        <v>2520</v>
      </c>
    </row>
    <row r="2046" spans="2:17" s="1" customFormat="1" ht="15.75" customHeight="1">
      <c r="B2046" s="14" t="s">
        <v>80</v>
      </c>
      <c r="C2046" s="34"/>
      <c r="D2046" s="26"/>
      <c r="E2046" s="21"/>
      <c r="F2046" s="34" t="s">
        <v>93</v>
      </c>
      <c r="G2046" s="9" t="s">
        <v>19</v>
      </c>
      <c r="H2046" s="11">
        <v>1955</v>
      </c>
      <c r="I2046" s="11" t="s">
        <v>5</v>
      </c>
      <c r="J2046" s="12" t="s">
        <v>100</v>
      </c>
      <c r="K2046" s="16" t="s">
        <v>6</v>
      </c>
      <c r="L2046" s="16" t="s">
        <v>7</v>
      </c>
      <c r="M2046" s="10">
        <v>2</v>
      </c>
      <c r="N2046" s="19">
        <v>380</v>
      </c>
      <c r="O2046" s="23"/>
      <c r="P2046" s="17">
        <f t="shared" si="68"/>
        <v>456</v>
      </c>
      <c r="Q2046" s="18">
        <f t="shared" si="69"/>
        <v>0</v>
      </c>
    </row>
    <row r="2047" spans="2:17" s="1" customFormat="1" ht="15.75" customHeight="1">
      <c r="B2047" s="14" t="s">
        <v>80</v>
      </c>
      <c r="C2047" s="34"/>
      <c r="D2047" s="26"/>
      <c r="E2047" s="21"/>
      <c r="F2047" s="34" t="s">
        <v>93</v>
      </c>
      <c r="G2047" s="9" t="s">
        <v>19</v>
      </c>
      <c r="H2047" s="11">
        <v>1964</v>
      </c>
      <c r="I2047" s="11" t="s">
        <v>5</v>
      </c>
      <c r="J2047" s="12" t="s">
        <v>100</v>
      </c>
      <c r="K2047" s="16" t="s">
        <v>6</v>
      </c>
      <c r="L2047" s="16" t="s">
        <v>24</v>
      </c>
      <c r="M2047" s="10">
        <v>1</v>
      </c>
      <c r="N2047" s="19">
        <v>300</v>
      </c>
      <c r="O2047" s="23"/>
      <c r="P2047" s="17">
        <f t="shared" si="68"/>
        <v>360</v>
      </c>
      <c r="Q2047" s="18">
        <f t="shared" si="69"/>
        <v>0</v>
      </c>
    </row>
    <row r="2048" spans="2:17" s="1" customFormat="1" ht="15.75" customHeight="1">
      <c r="B2048" s="14" t="s">
        <v>80</v>
      </c>
      <c r="C2048" s="34"/>
      <c r="D2048" s="26"/>
      <c r="E2048" s="21"/>
      <c r="F2048" s="34" t="s">
        <v>93</v>
      </c>
      <c r="G2048" s="9" t="s">
        <v>19</v>
      </c>
      <c r="H2048" s="11">
        <v>1976</v>
      </c>
      <c r="I2048" s="11" t="s">
        <v>5</v>
      </c>
      <c r="J2048" s="12" t="s">
        <v>100</v>
      </c>
      <c r="K2048" s="16" t="s">
        <v>105</v>
      </c>
      <c r="L2048" s="16" t="s">
        <v>9</v>
      </c>
      <c r="M2048" s="10">
        <v>0</v>
      </c>
      <c r="N2048" s="19">
        <v>85</v>
      </c>
      <c r="O2048" s="23"/>
      <c r="P2048" s="17">
        <f t="shared" si="68"/>
        <v>102</v>
      </c>
      <c r="Q2048" s="18">
        <f t="shared" si="69"/>
        <v>0</v>
      </c>
    </row>
    <row r="2049" spans="2:17" s="1" customFormat="1" ht="15.75" customHeight="1">
      <c r="B2049" s="14" t="s">
        <v>80</v>
      </c>
      <c r="C2049" s="34"/>
      <c r="D2049" s="26"/>
      <c r="E2049" s="21"/>
      <c r="F2049" s="34" t="s">
        <v>93</v>
      </c>
      <c r="G2049" s="9" t="s">
        <v>19</v>
      </c>
      <c r="H2049" s="11">
        <v>1986</v>
      </c>
      <c r="I2049" s="11" t="s">
        <v>5</v>
      </c>
      <c r="J2049" s="12" t="s">
        <v>100</v>
      </c>
      <c r="K2049" s="16" t="s">
        <v>25</v>
      </c>
      <c r="L2049" s="16" t="s">
        <v>9</v>
      </c>
      <c r="M2049" s="10">
        <v>0</v>
      </c>
      <c r="N2049" s="19">
        <v>55</v>
      </c>
      <c r="O2049" s="23"/>
      <c r="P2049" s="17">
        <f t="shared" si="68"/>
        <v>66</v>
      </c>
      <c r="Q2049" s="18">
        <f t="shared" si="69"/>
        <v>0</v>
      </c>
    </row>
    <row r="2050" spans="2:17" s="1" customFormat="1" ht="15.75" customHeight="1">
      <c r="B2050" s="14" t="s">
        <v>80</v>
      </c>
      <c r="C2050" s="34"/>
      <c r="D2050" s="26" t="s">
        <v>251</v>
      </c>
      <c r="E2050" s="21"/>
      <c r="F2050" s="34" t="s">
        <v>93</v>
      </c>
      <c r="G2050" s="9" t="s">
        <v>19</v>
      </c>
      <c r="H2050" s="11">
        <v>1989</v>
      </c>
      <c r="I2050" s="11" t="s">
        <v>5</v>
      </c>
      <c r="J2050" s="12" t="s">
        <v>100</v>
      </c>
      <c r="K2050" s="16" t="s">
        <v>6</v>
      </c>
      <c r="L2050" s="16" t="s">
        <v>24</v>
      </c>
      <c r="M2050" s="10">
        <v>1</v>
      </c>
      <c r="N2050" s="19">
        <v>70</v>
      </c>
      <c r="O2050" s="23"/>
      <c r="P2050" s="17">
        <f t="shared" si="68"/>
        <v>84</v>
      </c>
      <c r="Q2050" s="18">
        <f t="shared" si="69"/>
        <v>0</v>
      </c>
    </row>
    <row r="2051" spans="2:17" s="1" customFormat="1" ht="15.75" customHeight="1">
      <c r="B2051" s="14" t="s">
        <v>80</v>
      </c>
      <c r="C2051" s="34"/>
      <c r="D2051" s="25"/>
      <c r="E2051" s="40" t="s">
        <v>254</v>
      </c>
      <c r="F2051" s="34" t="s">
        <v>93</v>
      </c>
      <c r="G2051" s="9" t="s">
        <v>19</v>
      </c>
      <c r="H2051" s="11">
        <v>1990</v>
      </c>
      <c r="I2051" s="11" t="s">
        <v>5</v>
      </c>
      <c r="J2051" s="12" t="s">
        <v>100</v>
      </c>
      <c r="K2051" s="16" t="s">
        <v>6</v>
      </c>
      <c r="L2051" s="16" t="s">
        <v>7</v>
      </c>
      <c r="M2051" s="10">
        <v>0</v>
      </c>
      <c r="N2051" s="19">
        <v>50</v>
      </c>
      <c r="O2051" s="23"/>
      <c r="P2051" s="17">
        <f t="shared" si="68"/>
        <v>60</v>
      </c>
      <c r="Q2051" s="18">
        <f t="shared" si="69"/>
        <v>0</v>
      </c>
    </row>
    <row r="2052" spans="2:17" s="1" customFormat="1" ht="15.75" customHeight="1">
      <c r="B2052" s="14" t="s">
        <v>80</v>
      </c>
      <c r="C2052" s="34"/>
      <c r="D2052" s="28"/>
      <c r="E2052" s="24"/>
      <c r="F2052" s="34" t="s">
        <v>93</v>
      </c>
      <c r="G2052" s="9" t="s">
        <v>19</v>
      </c>
      <c r="H2052" s="11">
        <v>2003</v>
      </c>
      <c r="I2052" s="11" t="s">
        <v>12</v>
      </c>
      <c r="J2052" s="12" t="s">
        <v>100</v>
      </c>
      <c r="K2052" s="16" t="s">
        <v>6</v>
      </c>
      <c r="L2052" s="16" t="s">
        <v>7</v>
      </c>
      <c r="M2052" s="10">
        <v>1</v>
      </c>
      <c r="N2052" s="19">
        <v>80</v>
      </c>
      <c r="O2052" s="23"/>
      <c r="P2052" s="17">
        <f t="shared" si="68"/>
        <v>96</v>
      </c>
      <c r="Q2052" s="18">
        <f t="shared" si="69"/>
        <v>0</v>
      </c>
    </row>
    <row r="2053" spans="2:17" s="1" customFormat="1" ht="15.75" customHeight="1">
      <c r="B2053" s="14" t="s">
        <v>80</v>
      </c>
      <c r="C2053" s="34"/>
      <c r="D2053" s="28"/>
      <c r="E2053" s="24"/>
      <c r="F2053" s="34" t="s">
        <v>93</v>
      </c>
      <c r="G2053" s="9" t="s">
        <v>19</v>
      </c>
      <c r="H2053" s="11">
        <v>2010</v>
      </c>
      <c r="I2053" s="11" t="s">
        <v>5</v>
      </c>
      <c r="J2053" s="12" t="s">
        <v>100</v>
      </c>
      <c r="K2053" s="16" t="s">
        <v>6</v>
      </c>
      <c r="L2053" s="16" t="s">
        <v>7</v>
      </c>
      <c r="M2053" s="10">
        <v>0</v>
      </c>
      <c r="N2053" s="19">
        <v>35</v>
      </c>
      <c r="O2053" s="23"/>
      <c r="P2053" s="17">
        <f t="shared" si="68"/>
        <v>42</v>
      </c>
      <c r="Q2053" s="18">
        <f t="shared" si="69"/>
        <v>0</v>
      </c>
    </row>
    <row r="2054" spans="2:17" s="1" customFormat="1" ht="15.75" customHeight="1">
      <c r="B2054" s="14" t="s">
        <v>270</v>
      </c>
      <c r="C2054" s="34"/>
      <c r="D2054" s="26"/>
      <c r="E2054" s="21"/>
      <c r="F2054" s="34" t="s">
        <v>93</v>
      </c>
      <c r="G2054" s="9" t="s">
        <v>19</v>
      </c>
      <c r="H2054" s="11">
        <v>1900</v>
      </c>
      <c r="I2054" s="11" t="s">
        <v>5</v>
      </c>
      <c r="J2054" s="12" t="s">
        <v>100</v>
      </c>
      <c r="K2054" s="16" t="s">
        <v>25</v>
      </c>
      <c r="L2054" s="16" t="s">
        <v>7</v>
      </c>
      <c r="M2054" s="10">
        <v>1</v>
      </c>
      <c r="N2054" s="19">
        <v>1950</v>
      </c>
      <c r="O2054" s="23"/>
      <c r="P2054" s="17">
        <f t="shared" ref="P2054:P2115" si="70">N2054*1.2</f>
        <v>2340</v>
      </c>
      <c r="Q2054" s="18">
        <f t="shared" ref="Q2054:Q2115" si="71">O2054*1.2</f>
        <v>0</v>
      </c>
    </row>
    <row r="2055" spans="2:17" s="1" customFormat="1" ht="15.75" customHeight="1">
      <c r="B2055" s="14" t="s">
        <v>270</v>
      </c>
      <c r="C2055" s="34"/>
      <c r="D2055" s="26"/>
      <c r="E2055" s="21"/>
      <c r="F2055" s="34" t="s">
        <v>93</v>
      </c>
      <c r="G2055" s="9" t="s">
        <v>19</v>
      </c>
      <c r="H2055" s="11">
        <v>1913</v>
      </c>
      <c r="I2055" s="11" t="s">
        <v>5</v>
      </c>
      <c r="J2055" s="12" t="s">
        <v>55</v>
      </c>
      <c r="K2055" s="16" t="s">
        <v>6</v>
      </c>
      <c r="L2055" s="16" t="s">
        <v>7</v>
      </c>
      <c r="M2055" s="10">
        <v>7</v>
      </c>
      <c r="N2055" s="19">
        <v>533</v>
      </c>
      <c r="O2055" s="23">
        <v>3731</v>
      </c>
      <c r="P2055" s="17">
        <f t="shared" si="70"/>
        <v>639.6</v>
      </c>
      <c r="Q2055" s="18">
        <f t="shared" si="71"/>
        <v>4477.2</v>
      </c>
    </row>
    <row r="2056" spans="2:17" s="1" customFormat="1" ht="15.75" customHeight="1">
      <c r="B2056" s="14" t="s">
        <v>270</v>
      </c>
      <c r="C2056" s="34"/>
      <c r="D2056" s="26"/>
      <c r="E2056" s="21"/>
      <c r="F2056" s="34" t="s">
        <v>93</v>
      </c>
      <c r="G2056" s="9" t="s">
        <v>19</v>
      </c>
      <c r="H2056" s="11">
        <v>1917</v>
      </c>
      <c r="I2056" s="11" t="s">
        <v>5</v>
      </c>
      <c r="J2056" s="12" t="s">
        <v>100</v>
      </c>
      <c r="K2056" s="16" t="s">
        <v>25</v>
      </c>
      <c r="L2056" s="16" t="s">
        <v>7</v>
      </c>
      <c r="M2056" s="10">
        <v>1</v>
      </c>
      <c r="N2056" s="19">
        <v>950</v>
      </c>
      <c r="O2056" s="23"/>
      <c r="P2056" s="17">
        <f t="shared" si="70"/>
        <v>1140</v>
      </c>
      <c r="Q2056" s="18">
        <f t="shared" si="71"/>
        <v>0</v>
      </c>
    </row>
    <row r="2057" spans="2:17" s="1" customFormat="1" ht="15.75" customHeight="1">
      <c r="B2057" s="14" t="s">
        <v>270</v>
      </c>
      <c r="C2057" s="34"/>
      <c r="D2057" s="26"/>
      <c r="E2057" s="21"/>
      <c r="F2057" s="34" t="s">
        <v>93</v>
      </c>
      <c r="G2057" s="9" t="s">
        <v>19</v>
      </c>
      <c r="H2057" s="11">
        <v>1920</v>
      </c>
      <c r="I2057" s="13" t="s">
        <v>12</v>
      </c>
      <c r="J2057" s="12" t="s">
        <v>15</v>
      </c>
      <c r="K2057" s="16" t="s">
        <v>6</v>
      </c>
      <c r="L2057" s="16" t="s">
        <v>7</v>
      </c>
      <c r="M2057" s="10">
        <v>1</v>
      </c>
      <c r="N2057" s="19">
        <v>1950</v>
      </c>
      <c r="O2057" s="23">
        <v>1950</v>
      </c>
      <c r="P2057" s="17">
        <f t="shared" si="70"/>
        <v>2340</v>
      </c>
      <c r="Q2057" s="18">
        <f t="shared" si="71"/>
        <v>2340</v>
      </c>
    </row>
    <row r="2058" spans="2:17" s="1" customFormat="1" ht="15.75" customHeight="1">
      <c r="B2058" s="14" t="s">
        <v>270</v>
      </c>
      <c r="C2058" s="34"/>
      <c r="D2058" s="26"/>
      <c r="E2058" s="21"/>
      <c r="F2058" s="34" t="s">
        <v>93</v>
      </c>
      <c r="G2058" s="9" t="s">
        <v>19</v>
      </c>
      <c r="H2058" s="11">
        <v>1920</v>
      </c>
      <c r="I2058" s="11" t="s">
        <v>5</v>
      </c>
      <c r="J2058" s="12" t="s">
        <v>15</v>
      </c>
      <c r="K2058" s="16" t="s">
        <v>6</v>
      </c>
      <c r="L2058" s="16" t="s">
        <v>7</v>
      </c>
      <c r="M2058" s="10">
        <v>1</v>
      </c>
      <c r="N2058" s="19">
        <v>850</v>
      </c>
      <c r="O2058" s="23">
        <v>850</v>
      </c>
      <c r="P2058" s="17">
        <f t="shared" si="70"/>
        <v>1020</v>
      </c>
      <c r="Q2058" s="18">
        <f t="shared" si="71"/>
        <v>1020</v>
      </c>
    </row>
    <row r="2059" spans="2:17" s="1" customFormat="1" ht="15.75" customHeight="1">
      <c r="B2059" s="14" t="s">
        <v>270</v>
      </c>
      <c r="C2059" s="34"/>
      <c r="D2059" s="26"/>
      <c r="E2059" s="21"/>
      <c r="F2059" s="34" t="s">
        <v>93</v>
      </c>
      <c r="G2059" s="9" t="s">
        <v>19</v>
      </c>
      <c r="H2059" s="11">
        <v>1921</v>
      </c>
      <c r="I2059" s="11" t="s">
        <v>5</v>
      </c>
      <c r="J2059" s="12" t="s">
        <v>100</v>
      </c>
      <c r="K2059" s="16" t="s">
        <v>25</v>
      </c>
      <c r="L2059" s="16" t="s">
        <v>9</v>
      </c>
      <c r="M2059" s="10">
        <v>2</v>
      </c>
      <c r="N2059" s="19">
        <v>1550</v>
      </c>
      <c r="O2059" s="23"/>
      <c r="P2059" s="17">
        <f t="shared" si="70"/>
        <v>1860</v>
      </c>
      <c r="Q2059" s="18">
        <f t="shared" si="71"/>
        <v>0</v>
      </c>
    </row>
    <row r="2060" spans="2:17" s="1" customFormat="1" ht="15.75" customHeight="1">
      <c r="B2060" s="14" t="s">
        <v>270</v>
      </c>
      <c r="C2060" s="34"/>
      <c r="D2060" s="26"/>
      <c r="E2060" s="21"/>
      <c r="F2060" s="34" t="s">
        <v>93</v>
      </c>
      <c r="G2060" s="9" t="s">
        <v>19</v>
      </c>
      <c r="H2060" s="11">
        <v>1924</v>
      </c>
      <c r="I2060" s="11" t="s">
        <v>5</v>
      </c>
      <c r="J2060" s="12" t="s">
        <v>100</v>
      </c>
      <c r="K2060" s="16" t="s">
        <v>6</v>
      </c>
      <c r="L2060" s="16" t="s">
        <v>7</v>
      </c>
      <c r="M2060" s="10">
        <v>1</v>
      </c>
      <c r="N2060" s="19">
        <v>850</v>
      </c>
      <c r="O2060" s="23"/>
      <c r="P2060" s="17">
        <f t="shared" si="70"/>
        <v>1020</v>
      </c>
      <c r="Q2060" s="18">
        <f t="shared" si="71"/>
        <v>0</v>
      </c>
    </row>
    <row r="2061" spans="2:17" s="1" customFormat="1" ht="15.75" customHeight="1">
      <c r="B2061" s="14" t="s">
        <v>270</v>
      </c>
      <c r="C2061" s="34"/>
      <c r="D2061" s="26"/>
      <c r="E2061" s="21"/>
      <c r="F2061" s="34" t="s">
        <v>93</v>
      </c>
      <c r="G2061" s="9" t="s">
        <v>19</v>
      </c>
      <c r="H2061" s="11">
        <v>1926</v>
      </c>
      <c r="I2061" s="11" t="s">
        <v>5</v>
      </c>
      <c r="J2061" s="12" t="s">
        <v>15</v>
      </c>
      <c r="K2061" s="16" t="s">
        <v>25</v>
      </c>
      <c r="L2061" s="16" t="s">
        <v>7</v>
      </c>
      <c r="M2061" s="10">
        <v>1</v>
      </c>
      <c r="N2061" s="19">
        <v>800</v>
      </c>
      <c r="O2061" s="23">
        <v>800</v>
      </c>
      <c r="P2061" s="17">
        <f t="shared" si="70"/>
        <v>960</v>
      </c>
      <c r="Q2061" s="18">
        <f t="shared" si="71"/>
        <v>960</v>
      </c>
    </row>
    <row r="2062" spans="2:17" s="1" customFormat="1" ht="15.75" customHeight="1">
      <c r="B2062" s="14" t="s">
        <v>270</v>
      </c>
      <c r="C2062" s="34"/>
      <c r="D2062" s="26"/>
      <c r="E2062" s="21"/>
      <c r="F2062" s="34" t="s">
        <v>93</v>
      </c>
      <c r="G2062" s="9" t="s">
        <v>19</v>
      </c>
      <c r="H2062" s="11">
        <v>1928</v>
      </c>
      <c r="I2062" s="11" t="s">
        <v>5</v>
      </c>
      <c r="J2062" s="12" t="s">
        <v>100</v>
      </c>
      <c r="K2062" s="16" t="s">
        <v>6</v>
      </c>
      <c r="L2062" s="16" t="s">
        <v>26</v>
      </c>
      <c r="M2062" s="10">
        <v>1</v>
      </c>
      <c r="N2062" s="19">
        <v>1050</v>
      </c>
      <c r="O2062" s="23"/>
      <c r="P2062" s="17">
        <f t="shared" si="70"/>
        <v>1260</v>
      </c>
      <c r="Q2062" s="18">
        <f t="shared" si="71"/>
        <v>0</v>
      </c>
    </row>
    <row r="2063" spans="2:17" s="1" customFormat="1" ht="15.75" customHeight="1">
      <c r="B2063" s="14" t="s">
        <v>270</v>
      </c>
      <c r="C2063" s="34"/>
      <c r="D2063" s="26"/>
      <c r="E2063" s="21"/>
      <c r="F2063" s="34" t="s">
        <v>93</v>
      </c>
      <c r="G2063" s="9" t="s">
        <v>19</v>
      </c>
      <c r="H2063" s="11">
        <v>1929</v>
      </c>
      <c r="I2063" s="11" t="s">
        <v>5</v>
      </c>
      <c r="J2063" s="12" t="s">
        <v>100</v>
      </c>
      <c r="K2063" s="16" t="s">
        <v>6</v>
      </c>
      <c r="L2063" s="16" t="s">
        <v>24</v>
      </c>
      <c r="M2063" s="10">
        <v>1</v>
      </c>
      <c r="N2063" s="19">
        <v>1250</v>
      </c>
      <c r="O2063" s="23"/>
      <c r="P2063" s="17">
        <f t="shared" si="70"/>
        <v>1500</v>
      </c>
      <c r="Q2063" s="18">
        <f t="shared" si="71"/>
        <v>0</v>
      </c>
    </row>
    <row r="2064" spans="2:17" s="1" customFormat="1" ht="15.75" customHeight="1">
      <c r="B2064" s="14" t="s">
        <v>270</v>
      </c>
      <c r="C2064" s="34"/>
      <c r="D2064" s="26"/>
      <c r="E2064" s="21"/>
      <c r="F2064" s="34" t="s">
        <v>93</v>
      </c>
      <c r="G2064" s="9" t="s">
        <v>19</v>
      </c>
      <c r="H2064" s="11">
        <v>1933</v>
      </c>
      <c r="I2064" s="11" t="s">
        <v>5</v>
      </c>
      <c r="J2064" s="12" t="s">
        <v>100</v>
      </c>
      <c r="K2064" s="16" t="s">
        <v>8</v>
      </c>
      <c r="L2064" s="16" t="s">
        <v>26</v>
      </c>
      <c r="M2064" s="10">
        <v>0</v>
      </c>
      <c r="N2064" s="19">
        <v>375</v>
      </c>
      <c r="O2064" s="23"/>
      <c r="P2064" s="17">
        <f t="shared" si="70"/>
        <v>450</v>
      </c>
      <c r="Q2064" s="18">
        <f t="shared" si="71"/>
        <v>0</v>
      </c>
    </row>
    <row r="2065" spans="2:17" s="1" customFormat="1" ht="15.75" customHeight="1">
      <c r="B2065" s="14" t="s">
        <v>270</v>
      </c>
      <c r="C2065" s="34"/>
      <c r="D2065" s="26"/>
      <c r="E2065" s="21"/>
      <c r="F2065" s="34" t="s">
        <v>93</v>
      </c>
      <c r="G2065" s="9" t="s">
        <v>19</v>
      </c>
      <c r="H2065" s="11">
        <v>1935</v>
      </c>
      <c r="I2065" s="11" t="s">
        <v>5</v>
      </c>
      <c r="J2065" s="12" t="s">
        <v>100</v>
      </c>
      <c r="K2065" s="16" t="s">
        <v>6</v>
      </c>
      <c r="L2065" s="16" t="s">
        <v>7</v>
      </c>
      <c r="M2065" s="10">
        <v>1</v>
      </c>
      <c r="N2065" s="19">
        <v>720</v>
      </c>
      <c r="O2065" s="23"/>
      <c r="P2065" s="17">
        <f t="shared" si="70"/>
        <v>864</v>
      </c>
      <c r="Q2065" s="18">
        <f t="shared" si="71"/>
        <v>0</v>
      </c>
    </row>
    <row r="2066" spans="2:17" s="1" customFormat="1" ht="15.75" customHeight="1">
      <c r="B2066" s="14" t="s">
        <v>270</v>
      </c>
      <c r="C2066" s="34"/>
      <c r="D2066" s="26"/>
      <c r="E2066" s="21"/>
      <c r="F2066" s="34" t="s">
        <v>93</v>
      </c>
      <c r="G2066" s="9" t="s">
        <v>19</v>
      </c>
      <c r="H2066" s="11">
        <v>1936</v>
      </c>
      <c r="I2066" s="11" t="s">
        <v>5</v>
      </c>
      <c r="J2066" s="12" t="s">
        <v>15</v>
      </c>
      <c r="K2066" s="16" t="s">
        <v>6</v>
      </c>
      <c r="L2066" s="16" t="s">
        <v>7</v>
      </c>
      <c r="M2066" s="10">
        <v>1</v>
      </c>
      <c r="N2066" s="19">
        <v>750</v>
      </c>
      <c r="O2066" s="23">
        <v>750</v>
      </c>
      <c r="P2066" s="17">
        <f t="shared" si="70"/>
        <v>900</v>
      </c>
      <c r="Q2066" s="18">
        <f t="shared" si="71"/>
        <v>900</v>
      </c>
    </row>
    <row r="2067" spans="2:17" s="1" customFormat="1" ht="15.75" customHeight="1">
      <c r="B2067" s="14" t="s">
        <v>270</v>
      </c>
      <c r="C2067" s="34"/>
      <c r="D2067" s="26"/>
      <c r="E2067" s="21"/>
      <c r="F2067" s="34" t="s">
        <v>93</v>
      </c>
      <c r="G2067" s="9" t="s">
        <v>19</v>
      </c>
      <c r="H2067" s="11">
        <v>1937</v>
      </c>
      <c r="I2067" s="11" t="s">
        <v>5</v>
      </c>
      <c r="J2067" s="12" t="s">
        <v>100</v>
      </c>
      <c r="K2067" s="16" t="s">
        <v>6</v>
      </c>
      <c r="L2067" s="16" t="s">
        <v>7</v>
      </c>
      <c r="M2067" s="10">
        <v>1</v>
      </c>
      <c r="N2067" s="19">
        <v>800</v>
      </c>
      <c r="O2067" s="23"/>
      <c r="P2067" s="17">
        <f t="shared" si="70"/>
        <v>960</v>
      </c>
      <c r="Q2067" s="18">
        <f t="shared" si="71"/>
        <v>0</v>
      </c>
    </row>
    <row r="2068" spans="2:17" s="1" customFormat="1" ht="15.75" customHeight="1">
      <c r="B2068" s="14" t="s">
        <v>270</v>
      </c>
      <c r="C2068" s="34"/>
      <c r="D2068" s="26"/>
      <c r="E2068" s="21"/>
      <c r="F2068" s="34" t="s">
        <v>93</v>
      </c>
      <c r="G2068" s="9" t="s">
        <v>19</v>
      </c>
      <c r="H2068" s="11">
        <v>1938</v>
      </c>
      <c r="I2068" s="11" t="s">
        <v>5</v>
      </c>
      <c r="J2068" s="12" t="s">
        <v>100</v>
      </c>
      <c r="K2068" s="16" t="s">
        <v>6</v>
      </c>
      <c r="L2068" s="16" t="s">
        <v>7</v>
      </c>
      <c r="M2068" s="10">
        <v>1</v>
      </c>
      <c r="N2068" s="19">
        <v>700</v>
      </c>
      <c r="O2068" s="23"/>
      <c r="P2068" s="17">
        <f t="shared" si="70"/>
        <v>840</v>
      </c>
      <c r="Q2068" s="18">
        <f t="shared" si="71"/>
        <v>0</v>
      </c>
    </row>
    <row r="2069" spans="2:17" s="1" customFormat="1" ht="15.75" customHeight="1">
      <c r="B2069" s="14" t="s">
        <v>270</v>
      </c>
      <c r="C2069" s="34"/>
      <c r="D2069" s="26"/>
      <c r="E2069" s="21"/>
      <c r="F2069" s="34" t="s">
        <v>93</v>
      </c>
      <c r="G2069" s="9" t="s">
        <v>19</v>
      </c>
      <c r="H2069" s="11">
        <v>1939</v>
      </c>
      <c r="I2069" s="11" t="s">
        <v>5</v>
      </c>
      <c r="J2069" s="12" t="s">
        <v>100</v>
      </c>
      <c r="K2069" s="16" t="s">
        <v>6</v>
      </c>
      <c r="L2069" s="16" t="s">
        <v>7</v>
      </c>
      <c r="M2069" s="10">
        <v>1</v>
      </c>
      <c r="N2069" s="19">
        <v>650</v>
      </c>
      <c r="O2069" s="23"/>
      <c r="P2069" s="17">
        <f t="shared" si="70"/>
        <v>780</v>
      </c>
      <c r="Q2069" s="18">
        <f t="shared" si="71"/>
        <v>0</v>
      </c>
    </row>
    <row r="2070" spans="2:17" s="1" customFormat="1" ht="15.75" customHeight="1">
      <c r="B2070" s="14" t="s">
        <v>270</v>
      </c>
      <c r="C2070" s="34"/>
      <c r="D2070" s="26"/>
      <c r="E2070" s="21"/>
      <c r="F2070" s="34" t="s">
        <v>93</v>
      </c>
      <c r="G2070" s="9" t="s">
        <v>19</v>
      </c>
      <c r="H2070" s="11">
        <v>1940</v>
      </c>
      <c r="I2070" s="11" t="s">
        <v>5</v>
      </c>
      <c r="J2070" s="12" t="s">
        <v>100</v>
      </c>
      <c r="K2070" s="16" t="s">
        <v>25</v>
      </c>
      <c r="L2070" s="16" t="s">
        <v>24</v>
      </c>
      <c r="M2070" s="10">
        <v>1</v>
      </c>
      <c r="N2070" s="19">
        <v>490</v>
      </c>
      <c r="O2070" s="23"/>
      <c r="P2070" s="17">
        <f t="shared" si="70"/>
        <v>588</v>
      </c>
      <c r="Q2070" s="18">
        <f t="shared" si="71"/>
        <v>0</v>
      </c>
    </row>
    <row r="2071" spans="2:17" s="1" customFormat="1" ht="15.75" customHeight="1">
      <c r="B2071" s="14" t="s">
        <v>270</v>
      </c>
      <c r="C2071" s="34"/>
      <c r="D2071" s="26"/>
      <c r="E2071" s="21"/>
      <c r="F2071" s="34" t="s">
        <v>93</v>
      </c>
      <c r="G2071" s="9" t="s">
        <v>19</v>
      </c>
      <c r="H2071" s="11">
        <v>1942</v>
      </c>
      <c r="I2071" s="13" t="s">
        <v>56</v>
      </c>
      <c r="J2071" s="12" t="s">
        <v>100</v>
      </c>
      <c r="K2071" s="16" t="s">
        <v>25</v>
      </c>
      <c r="L2071" s="16" t="s">
        <v>24</v>
      </c>
      <c r="M2071" s="10">
        <v>1</v>
      </c>
      <c r="N2071" s="19">
        <v>250</v>
      </c>
      <c r="O2071" s="23"/>
      <c r="P2071" s="17">
        <f t="shared" si="70"/>
        <v>300</v>
      </c>
      <c r="Q2071" s="18">
        <f t="shared" si="71"/>
        <v>0</v>
      </c>
    </row>
    <row r="2072" spans="2:17" s="1" customFormat="1" ht="15.75" customHeight="1">
      <c r="B2072" s="14" t="s">
        <v>270</v>
      </c>
      <c r="C2072" s="34"/>
      <c r="D2072" s="26"/>
      <c r="E2072" s="21"/>
      <c r="F2072" s="34" t="s">
        <v>93</v>
      </c>
      <c r="G2072" s="9" t="s">
        <v>19</v>
      </c>
      <c r="H2072" s="11">
        <v>1942</v>
      </c>
      <c r="I2072" s="11" t="s">
        <v>56</v>
      </c>
      <c r="J2072" s="12" t="s">
        <v>100</v>
      </c>
      <c r="K2072" s="16" t="s">
        <v>73</v>
      </c>
      <c r="L2072" s="16" t="s">
        <v>7</v>
      </c>
      <c r="M2072" s="10">
        <v>1</v>
      </c>
      <c r="N2072" s="19">
        <v>100</v>
      </c>
      <c r="O2072" s="23"/>
      <c r="P2072" s="17">
        <f t="shared" si="70"/>
        <v>120</v>
      </c>
      <c r="Q2072" s="18">
        <f t="shared" si="71"/>
        <v>0</v>
      </c>
    </row>
    <row r="2073" spans="2:17" s="1" customFormat="1" ht="15.75" customHeight="1">
      <c r="B2073" s="14" t="s">
        <v>270</v>
      </c>
      <c r="C2073" s="34"/>
      <c r="D2073" s="26"/>
      <c r="E2073" s="21"/>
      <c r="F2073" s="34" t="s">
        <v>93</v>
      </c>
      <c r="G2073" s="9" t="s">
        <v>19</v>
      </c>
      <c r="H2073" s="11">
        <v>1942</v>
      </c>
      <c r="I2073" s="11" t="s">
        <v>5</v>
      </c>
      <c r="J2073" s="12" t="s">
        <v>100</v>
      </c>
      <c r="K2073" s="16" t="s">
        <v>6</v>
      </c>
      <c r="L2073" s="16" t="s">
        <v>7</v>
      </c>
      <c r="M2073" s="10">
        <v>1</v>
      </c>
      <c r="N2073" s="19">
        <v>600</v>
      </c>
      <c r="O2073" s="23"/>
      <c r="P2073" s="17">
        <f t="shared" si="70"/>
        <v>720</v>
      </c>
      <c r="Q2073" s="18">
        <f t="shared" si="71"/>
        <v>0</v>
      </c>
    </row>
    <row r="2074" spans="2:17" s="1" customFormat="1" ht="15.75" customHeight="1">
      <c r="B2074" s="14" t="s">
        <v>270</v>
      </c>
      <c r="C2074" s="34"/>
      <c r="D2074" s="26"/>
      <c r="E2074" s="21"/>
      <c r="F2074" s="34" t="s">
        <v>93</v>
      </c>
      <c r="G2074" s="9" t="s">
        <v>19</v>
      </c>
      <c r="H2074" s="11">
        <v>1947</v>
      </c>
      <c r="I2074" s="11" t="s">
        <v>5</v>
      </c>
      <c r="J2074" s="12" t="s">
        <v>100</v>
      </c>
      <c r="K2074" s="16" t="s">
        <v>25</v>
      </c>
      <c r="L2074" s="16" t="s">
        <v>24</v>
      </c>
      <c r="M2074" s="10">
        <v>2</v>
      </c>
      <c r="N2074" s="19">
        <v>470</v>
      </c>
      <c r="O2074" s="23"/>
      <c r="P2074" s="17">
        <f t="shared" si="70"/>
        <v>564</v>
      </c>
      <c r="Q2074" s="18">
        <f t="shared" si="71"/>
        <v>0</v>
      </c>
    </row>
    <row r="2075" spans="2:17" s="1" customFormat="1" ht="15.75" customHeight="1">
      <c r="B2075" s="14" t="s">
        <v>270</v>
      </c>
      <c r="C2075" s="34"/>
      <c r="D2075" s="26"/>
      <c r="E2075" s="21"/>
      <c r="F2075" s="34" t="s">
        <v>93</v>
      </c>
      <c r="G2075" s="9" t="s">
        <v>19</v>
      </c>
      <c r="H2075" s="11">
        <v>1947</v>
      </c>
      <c r="I2075" s="11" t="s">
        <v>5</v>
      </c>
      <c r="J2075" s="12" t="s">
        <v>100</v>
      </c>
      <c r="K2075" s="16" t="s">
        <v>6</v>
      </c>
      <c r="L2075" s="16" t="s">
        <v>24</v>
      </c>
      <c r="M2075" s="10">
        <v>1</v>
      </c>
      <c r="N2075" s="19">
        <v>470</v>
      </c>
      <c r="O2075" s="23"/>
      <c r="P2075" s="17">
        <f t="shared" si="70"/>
        <v>564</v>
      </c>
      <c r="Q2075" s="18">
        <f t="shared" si="71"/>
        <v>0</v>
      </c>
    </row>
    <row r="2076" spans="2:17" s="1" customFormat="1" ht="15.75" customHeight="1">
      <c r="B2076" s="14" t="s">
        <v>270</v>
      </c>
      <c r="C2076" s="34"/>
      <c r="D2076" s="26"/>
      <c r="E2076" s="21"/>
      <c r="F2076" s="34" t="s">
        <v>93</v>
      </c>
      <c r="G2076" s="9" t="s">
        <v>19</v>
      </c>
      <c r="H2076" s="11">
        <v>1950</v>
      </c>
      <c r="I2076" s="11" t="s">
        <v>5</v>
      </c>
      <c r="J2076" s="12" t="s">
        <v>100</v>
      </c>
      <c r="K2076" s="16" t="s">
        <v>25</v>
      </c>
      <c r="L2076" s="16" t="s">
        <v>24</v>
      </c>
      <c r="M2076" s="10">
        <v>1</v>
      </c>
      <c r="N2076" s="19">
        <v>350</v>
      </c>
      <c r="O2076" s="23"/>
      <c r="P2076" s="17">
        <f t="shared" si="70"/>
        <v>420</v>
      </c>
      <c r="Q2076" s="18">
        <f t="shared" si="71"/>
        <v>0</v>
      </c>
    </row>
    <row r="2077" spans="2:17" s="1" customFormat="1" ht="15.75" customHeight="1">
      <c r="B2077" s="14" t="s">
        <v>270</v>
      </c>
      <c r="C2077" s="34"/>
      <c r="D2077" s="26"/>
      <c r="E2077" s="21"/>
      <c r="F2077" s="34" t="s">
        <v>93</v>
      </c>
      <c r="G2077" s="9" t="s">
        <v>19</v>
      </c>
      <c r="H2077" s="11">
        <v>1955</v>
      </c>
      <c r="I2077" s="13" t="s">
        <v>12</v>
      </c>
      <c r="J2077" s="12" t="s">
        <v>15</v>
      </c>
      <c r="K2077" s="16" t="s">
        <v>25</v>
      </c>
      <c r="L2077" s="16" t="s">
        <v>26</v>
      </c>
      <c r="M2077" s="10">
        <v>1</v>
      </c>
      <c r="N2077" s="19">
        <v>950</v>
      </c>
      <c r="O2077" s="23">
        <v>950</v>
      </c>
      <c r="P2077" s="17">
        <f t="shared" si="70"/>
        <v>1140</v>
      </c>
      <c r="Q2077" s="18">
        <f t="shared" si="71"/>
        <v>1140</v>
      </c>
    </row>
    <row r="2078" spans="2:17" s="1" customFormat="1" ht="15.75" customHeight="1">
      <c r="B2078" s="14" t="s">
        <v>270</v>
      </c>
      <c r="C2078" s="34"/>
      <c r="D2078" s="26"/>
      <c r="E2078" s="21"/>
      <c r="F2078" s="34" t="s">
        <v>93</v>
      </c>
      <c r="G2078" s="9" t="s">
        <v>19</v>
      </c>
      <c r="H2078" s="11">
        <v>1955</v>
      </c>
      <c r="I2078" s="13" t="s">
        <v>51</v>
      </c>
      <c r="J2078" s="12" t="s">
        <v>15</v>
      </c>
      <c r="K2078" s="16" t="s">
        <v>25</v>
      </c>
      <c r="L2078" s="16" t="s">
        <v>26</v>
      </c>
      <c r="M2078" s="10">
        <v>1</v>
      </c>
      <c r="N2078" s="19">
        <v>1950</v>
      </c>
      <c r="O2078" s="23">
        <v>1950</v>
      </c>
      <c r="P2078" s="17">
        <f t="shared" si="70"/>
        <v>2340</v>
      </c>
      <c r="Q2078" s="18">
        <f t="shared" si="71"/>
        <v>2340</v>
      </c>
    </row>
    <row r="2079" spans="2:17" s="1" customFormat="1" ht="15.75" customHeight="1">
      <c r="B2079" s="14" t="s">
        <v>270</v>
      </c>
      <c r="C2079" s="34"/>
      <c r="D2079" s="26"/>
      <c r="E2079" s="21"/>
      <c r="F2079" s="34" t="s">
        <v>93</v>
      </c>
      <c r="G2079" s="9" t="s">
        <v>19</v>
      </c>
      <c r="H2079" s="11">
        <v>1958</v>
      </c>
      <c r="I2079" s="11" t="s">
        <v>5</v>
      </c>
      <c r="J2079" s="12" t="s">
        <v>100</v>
      </c>
      <c r="K2079" s="16" t="s">
        <v>6</v>
      </c>
      <c r="L2079" s="16" t="s">
        <v>7</v>
      </c>
      <c r="M2079" s="10">
        <v>1</v>
      </c>
      <c r="N2079" s="19">
        <v>150</v>
      </c>
      <c r="O2079" s="23"/>
      <c r="P2079" s="17">
        <f t="shared" si="70"/>
        <v>180</v>
      </c>
      <c r="Q2079" s="18">
        <f t="shared" si="71"/>
        <v>0</v>
      </c>
    </row>
    <row r="2080" spans="2:17" s="1" customFormat="1" ht="15.75" customHeight="1">
      <c r="B2080" s="14" t="s">
        <v>270</v>
      </c>
      <c r="C2080" s="34"/>
      <c r="D2080" s="26"/>
      <c r="E2080" s="21"/>
      <c r="F2080" s="34" t="s">
        <v>93</v>
      </c>
      <c r="G2080" s="9" t="s">
        <v>19</v>
      </c>
      <c r="H2080" s="11">
        <v>1959</v>
      </c>
      <c r="I2080" s="13" t="s">
        <v>12</v>
      </c>
      <c r="J2080" s="12" t="s">
        <v>15</v>
      </c>
      <c r="K2080" s="16" t="s">
        <v>6</v>
      </c>
      <c r="L2080" s="16" t="s">
        <v>7</v>
      </c>
      <c r="M2080" s="10">
        <v>1</v>
      </c>
      <c r="N2080" s="19">
        <v>950</v>
      </c>
      <c r="O2080" s="23">
        <v>950</v>
      </c>
      <c r="P2080" s="17">
        <f t="shared" si="70"/>
        <v>1140</v>
      </c>
      <c r="Q2080" s="18">
        <f t="shared" si="71"/>
        <v>1140</v>
      </c>
    </row>
    <row r="2081" spans="2:17" s="1" customFormat="1" ht="15.75" customHeight="1">
      <c r="B2081" s="14" t="s">
        <v>270</v>
      </c>
      <c r="C2081" s="34"/>
      <c r="D2081" s="26"/>
      <c r="E2081" s="21"/>
      <c r="F2081" s="34" t="s">
        <v>93</v>
      </c>
      <c r="G2081" s="9" t="s">
        <v>19</v>
      </c>
      <c r="H2081" s="11">
        <v>1960</v>
      </c>
      <c r="I2081" s="13" t="s">
        <v>51</v>
      </c>
      <c r="J2081" s="12" t="s">
        <v>15</v>
      </c>
      <c r="K2081" s="16" t="s">
        <v>6</v>
      </c>
      <c r="L2081" s="16" t="s">
        <v>7</v>
      </c>
      <c r="M2081" s="10">
        <v>1</v>
      </c>
      <c r="N2081" s="19">
        <v>700</v>
      </c>
      <c r="O2081" s="23">
        <v>700</v>
      </c>
      <c r="P2081" s="17">
        <f t="shared" si="70"/>
        <v>840</v>
      </c>
      <c r="Q2081" s="18">
        <f t="shared" si="71"/>
        <v>840</v>
      </c>
    </row>
    <row r="2082" spans="2:17" s="1" customFormat="1" ht="15.75" customHeight="1">
      <c r="B2082" s="14" t="s">
        <v>270</v>
      </c>
      <c r="C2082" s="34"/>
      <c r="D2082" s="26"/>
      <c r="E2082" s="21"/>
      <c r="F2082" s="34" t="s">
        <v>93</v>
      </c>
      <c r="G2082" s="9" t="s">
        <v>19</v>
      </c>
      <c r="H2082" s="11">
        <v>1960</v>
      </c>
      <c r="I2082" s="11" t="s">
        <v>5</v>
      </c>
      <c r="J2082" s="12" t="s">
        <v>100</v>
      </c>
      <c r="K2082" s="16" t="s">
        <v>6</v>
      </c>
      <c r="L2082" s="16" t="s">
        <v>7</v>
      </c>
      <c r="M2082" s="10">
        <v>0</v>
      </c>
      <c r="N2082" s="19">
        <v>150</v>
      </c>
      <c r="O2082" s="23"/>
      <c r="P2082" s="17">
        <f t="shared" si="70"/>
        <v>180</v>
      </c>
      <c r="Q2082" s="18">
        <f t="shared" si="71"/>
        <v>0</v>
      </c>
    </row>
    <row r="2083" spans="2:17" s="1" customFormat="1" ht="15.75" customHeight="1">
      <c r="B2083" s="14" t="s">
        <v>270</v>
      </c>
      <c r="C2083" s="34"/>
      <c r="D2083" s="26"/>
      <c r="E2083" s="21"/>
      <c r="F2083" s="34" t="s">
        <v>93</v>
      </c>
      <c r="G2083" s="9" t="s">
        <v>19</v>
      </c>
      <c r="H2083" s="11">
        <v>1983</v>
      </c>
      <c r="I2083" s="11" t="s">
        <v>5</v>
      </c>
      <c r="J2083" s="12" t="s">
        <v>100</v>
      </c>
      <c r="K2083" s="16" t="s">
        <v>25</v>
      </c>
      <c r="L2083" s="16" t="s">
        <v>24</v>
      </c>
      <c r="M2083" s="10">
        <v>0</v>
      </c>
      <c r="N2083" s="19">
        <v>55</v>
      </c>
      <c r="O2083" s="23"/>
      <c r="P2083" s="17">
        <f t="shared" si="70"/>
        <v>66</v>
      </c>
      <c r="Q2083" s="18">
        <f t="shared" si="71"/>
        <v>0</v>
      </c>
    </row>
    <row r="2084" spans="2:17" s="1" customFormat="1" ht="15.75" customHeight="1">
      <c r="B2084" s="14" t="s">
        <v>270</v>
      </c>
      <c r="C2084" s="34"/>
      <c r="D2084" s="25"/>
      <c r="E2084" s="40" t="s">
        <v>254</v>
      </c>
      <c r="F2084" s="34" t="s">
        <v>93</v>
      </c>
      <c r="G2084" s="9" t="s">
        <v>19</v>
      </c>
      <c r="H2084" s="11">
        <v>1995</v>
      </c>
      <c r="I2084" s="11" t="s">
        <v>5</v>
      </c>
      <c r="J2084" s="12" t="s">
        <v>100</v>
      </c>
      <c r="K2084" s="16" t="s">
        <v>6</v>
      </c>
      <c r="L2084" s="16" t="s">
        <v>7</v>
      </c>
      <c r="M2084" s="10">
        <v>0</v>
      </c>
      <c r="N2084" s="19">
        <v>40</v>
      </c>
      <c r="O2084" s="23"/>
      <c r="P2084" s="17">
        <f t="shared" si="70"/>
        <v>48</v>
      </c>
      <c r="Q2084" s="18">
        <f t="shared" si="71"/>
        <v>0</v>
      </c>
    </row>
    <row r="2085" spans="2:17" s="1" customFormat="1" ht="15.75" customHeight="1">
      <c r="B2085" s="14" t="s">
        <v>163</v>
      </c>
      <c r="C2085" s="34"/>
      <c r="D2085" s="26"/>
      <c r="E2085" s="21"/>
      <c r="F2085" s="34" t="s">
        <v>93</v>
      </c>
      <c r="G2085" s="9" t="s">
        <v>19</v>
      </c>
      <c r="H2085" s="11">
        <v>1970</v>
      </c>
      <c r="I2085" s="11" t="s">
        <v>5</v>
      </c>
      <c r="J2085" s="12" t="s">
        <v>100</v>
      </c>
      <c r="K2085" s="16" t="s">
        <v>25</v>
      </c>
      <c r="L2085" s="16" t="s">
        <v>9</v>
      </c>
      <c r="M2085" s="10">
        <v>0</v>
      </c>
      <c r="N2085" s="19">
        <v>400</v>
      </c>
      <c r="O2085" s="23"/>
      <c r="P2085" s="17">
        <f t="shared" si="70"/>
        <v>480</v>
      </c>
      <c r="Q2085" s="18">
        <f t="shared" si="71"/>
        <v>0</v>
      </c>
    </row>
    <row r="2086" spans="2:17" s="1" customFormat="1" ht="15.75" customHeight="1">
      <c r="B2086" s="14" t="s">
        <v>163</v>
      </c>
      <c r="C2086" s="34"/>
      <c r="D2086" s="26"/>
      <c r="E2086" s="21"/>
      <c r="F2086" s="34" t="s">
        <v>93</v>
      </c>
      <c r="G2086" s="9" t="s">
        <v>19</v>
      </c>
      <c r="H2086" s="11">
        <v>1975</v>
      </c>
      <c r="I2086" s="11" t="s">
        <v>5</v>
      </c>
      <c r="J2086" s="12" t="s">
        <v>100</v>
      </c>
      <c r="K2086" s="16" t="s">
        <v>105</v>
      </c>
      <c r="L2086" s="16" t="s">
        <v>9</v>
      </c>
      <c r="M2086" s="10">
        <v>0</v>
      </c>
      <c r="N2086" s="19">
        <v>550</v>
      </c>
      <c r="O2086" s="23"/>
      <c r="P2086" s="17">
        <f t="shared" si="70"/>
        <v>660</v>
      </c>
      <c r="Q2086" s="18">
        <f t="shared" si="71"/>
        <v>0</v>
      </c>
    </row>
    <row r="2087" spans="2:17" s="1" customFormat="1" ht="15.75" customHeight="1">
      <c r="B2087" s="14" t="s">
        <v>163</v>
      </c>
      <c r="C2087" s="34"/>
      <c r="D2087" s="26"/>
      <c r="E2087" s="21"/>
      <c r="F2087" s="34" t="s">
        <v>93</v>
      </c>
      <c r="G2087" s="9" t="s">
        <v>19</v>
      </c>
      <c r="H2087" s="11">
        <v>1976</v>
      </c>
      <c r="I2087" s="11" t="s">
        <v>5</v>
      </c>
      <c r="J2087" s="12" t="s">
        <v>100</v>
      </c>
      <c r="K2087" s="16" t="s">
        <v>6</v>
      </c>
      <c r="L2087" s="16" t="s">
        <v>24</v>
      </c>
      <c r="M2087" s="10">
        <v>0</v>
      </c>
      <c r="N2087" s="19">
        <v>380</v>
      </c>
      <c r="O2087" s="23"/>
      <c r="P2087" s="17">
        <f t="shared" si="70"/>
        <v>456</v>
      </c>
      <c r="Q2087" s="18">
        <f t="shared" si="71"/>
        <v>0</v>
      </c>
    </row>
    <row r="2088" spans="2:17" s="1" customFormat="1" ht="15.75" customHeight="1">
      <c r="B2088" s="14" t="s">
        <v>163</v>
      </c>
      <c r="C2088" s="34"/>
      <c r="D2088" s="26"/>
      <c r="E2088" s="21"/>
      <c r="F2088" s="34" t="s">
        <v>93</v>
      </c>
      <c r="G2088" s="9" t="s">
        <v>19</v>
      </c>
      <c r="H2088" s="11">
        <v>1981</v>
      </c>
      <c r="I2088" s="11" t="s">
        <v>5</v>
      </c>
      <c r="J2088" s="12" t="s">
        <v>100</v>
      </c>
      <c r="K2088" s="16" t="s">
        <v>25</v>
      </c>
      <c r="L2088" s="16" t="s">
        <v>24</v>
      </c>
      <c r="M2088" s="10">
        <v>0</v>
      </c>
      <c r="N2088" s="19">
        <v>210</v>
      </c>
      <c r="O2088" s="23"/>
      <c r="P2088" s="17">
        <f t="shared" si="70"/>
        <v>252</v>
      </c>
      <c r="Q2088" s="18">
        <f t="shared" si="71"/>
        <v>0</v>
      </c>
    </row>
    <row r="2089" spans="2:17" s="1" customFormat="1" ht="15.75" customHeight="1">
      <c r="B2089" s="14" t="s">
        <v>163</v>
      </c>
      <c r="C2089" s="34"/>
      <c r="D2089" s="26"/>
      <c r="E2089" s="21"/>
      <c r="F2089" s="34" t="s">
        <v>93</v>
      </c>
      <c r="G2089" s="9" t="s">
        <v>19</v>
      </c>
      <c r="H2089" s="11">
        <v>1982</v>
      </c>
      <c r="I2089" s="11" t="s">
        <v>5</v>
      </c>
      <c r="J2089" s="12" t="s">
        <v>100</v>
      </c>
      <c r="K2089" s="16" t="s">
        <v>25</v>
      </c>
      <c r="L2089" s="16" t="s">
        <v>24</v>
      </c>
      <c r="M2089" s="10">
        <v>0</v>
      </c>
      <c r="N2089" s="19">
        <v>300</v>
      </c>
      <c r="O2089" s="23"/>
      <c r="P2089" s="17">
        <f t="shared" si="70"/>
        <v>360</v>
      </c>
      <c r="Q2089" s="18">
        <f t="shared" si="71"/>
        <v>0</v>
      </c>
    </row>
    <row r="2090" spans="2:17" s="1" customFormat="1" ht="15.75" customHeight="1">
      <c r="B2090" s="14" t="s">
        <v>163</v>
      </c>
      <c r="C2090" s="34"/>
      <c r="D2090" s="26"/>
      <c r="E2090" s="21"/>
      <c r="F2090" s="34" t="s">
        <v>93</v>
      </c>
      <c r="G2090" s="9" t="s">
        <v>19</v>
      </c>
      <c r="H2090" s="11">
        <v>1982</v>
      </c>
      <c r="I2090" s="11" t="s">
        <v>5</v>
      </c>
      <c r="J2090" s="12" t="s">
        <v>100</v>
      </c>
      <c r="K2090" s="16" t="s">
        <v>25</v>
      </c>
      <c r="L2090" s="16" t="s">
        <v>24</v>
      </c>
      <c r="M2090" s="10">
        <v>0</v>
      </c>
      <c r="N2090" s="19">
        <v>300</v>
      </c>
      <c r="O2090" s="23"/>
      <c r="P2090" s="17">
        <f t="shared" si="70"/>
        <v>360</v>
      </c>
      <c r="Q2090" s="18">
        <f t="shared" si="71"/>
        <v>0</v>
      </c>
    </row>
    <row r="2091" spans="2:17" s="1" customFormat="1" ht="15.75" customHeight="1">
      <c r="B2091" s="14" t="s">
        <v>163</v>
      </c>
      <c r="C2091" s="34"/>
      <c r="D2091" s="26" t="s">
        <v>251</v>
      </c>
      <c r="E2091" s="21"/>
      <c r="F2091" s="34" t="s">
        <v>93</v>
      </c>
      <c r="G2091" s="9" t="s">
        <v>19</v>
      </c>
      <c r="H2091" s="11">
        <v>1983</v>
      </c>
      <c r="I2091" s="11" t="s">
        <v>5</v>
      </c>
      <c r="J2091" s="12" t="s">
        <v>100</v>
      </c>
      <c r="K2091" s="16" t="s">
        <v>6</v>
      </c>
      <c r="L2091" s="16" t="s">
        <v>7</v>
      </c>
      <c r="M2091" s="10">
        <v>1</v>
      </c>
      <c r="N2091" s="19">
        <v>350</v>
      </c>
      <c r="O2091" s="23"/>
      <c r="P2091" s="17">
        <f t="shared" si="70"/>
        <v>420</v>
      </c>
      <c r="Q2091" s="18">
        <f t="shared" si="71"/>
        <v>0</v>
      </c>
    </row>
    <row r="2092" spans="2:17" s="1" customFormat="1" ht="15.75" customHeight="1">
      <c r="B2092" s="14" t="s">
        <v>163</v>
      </c>
      <c r="C2092" s="34"/>
      <c r="D2092" s="26"/>
      <c r="E2092" s="21"/>
      <c r="F2092" s="34" t="s">
        <v>93</v>
      </c>
      <c r="G2092" s="9" t="s">
        <v>19</v>
      </c>
      <c r="H2092" s="11">
        <v>1984</v>
      </c>
      <c r="I2092" s="11" t="s">
        <v>5</v>
      </c>
      <c r="J2092" s="12" t="s">
        <v>100</v>
      </c>
      <c r="K2092" s="16" t="s">
        <v>25</v>
      </c>
      <c r="L2092" s="16" t="s">
        <v>7</v>
      </c>
      <c r="M2092" s="10">
        <v>0</v>
      </c>
      <c r="N2092" s="19">
        <v>300</v>
      </c>
      <c r="O2092" s="23"/>
      <c r="P2092" s="17">
        <f t="shared" si="70"/>
        <v>360</v>
      </c>
      <c r="Q2092" s="18">
        <f t="shared" si="71"/>
        <v>0</v>
      </c>
    </row>
    <row r="2093" spans="2:17" s="1" customFormat="1" ht="15.75" customHeight="1">
      <c r="B2093" s="14" t="s">
        <v>163</v>
      </c>
      <c r="C2093" s="34"/>
      <c r="D2093" s="28"/>
      <c r="E2093" s="40"/>
      <c r="F2093" s="34" t="s">
        <v>93</v>
      </c>
      <c r="G2093" s="9" t="s">
        <v>19</v>
      </c>
      <c r="H2093" s="11">
        <v>1984</v>
      </c>
      <c r="I2093" s="11" t="s">
        <v>5</v>
      </c>
      <c r="J2093" s="12" t="s">
        <v>100</v>
      </c>
      <c r="K2093" s="16" t="s">
        <v>6</v>
      </c>
      <c r="L2093" s="16" t="s">
        <v>24</v>
      </c>
      <c r="M2093" s="10">
        <v>0</v>
      </c>
      <c r="N2093" s="19">
        <v>290</v>
      </c>
      <c r="O2093" s="23"/>
      <c r="P2093" s="17">
        <f t="shared" si="70"/>
        <v>348</v>
      </c>
      <c r="Q2093" s="18">
        <f t="shared" si="71"/>
        <v>0</v>
      </c>
    </row>
    <row r="2094" spans="2:17" s="1" customFormat="1" ht="15.75" customHeight="1">
      <c r="B2094" s="14" t="s">
        <v>163</v>
      </c>
      <c r="C2094" s="34"/>
      <c r="D2094" s="26"/>
      <c r="E2094" s="21"/>
      <c r="F2094" s="34" t="s">
        <v>93</v>
      </c>
      <c r="G2094" s="9" t="s">
        <v>19</v>
      </c>
      <c r="H2094" s="11">
        <v>1987</v>
      </c>
      <c r="I2094" s="11" t="s">
        <v>5</v>
      </c>
      <c r="J2094" s="12" t="s">
        <v>100</v>
      </c>
      <c r="K2094" s="16" t="s">
        <v>165</v>
      </c>
      <c r="L2094" s="16" t="s">
        <v>24</v>
      </c>
      <c r="M2094" s="10">
        <v>0</v>
      </c>
      <c r="N2094" s="19">
        <v>180</v>
      </c>
      <c r="O2094" s="23"/>
      <c r="P2094" s="17">
        <f t="shared" si="70"/>
        <v>216</v>
      </c>
      <c r="Q2094" s="18">
        <f t="shared" si="71"/>
        <v>0</v>
      </c>
    </row>
    <row r="2095" spans="2:17" s="1" customFormat="1" ht="15.75" customHeight="1">
      <c r="B2095" s="14" t="s">
        <v>163</v>
      </c>
      <c r="C2095" s="34"/>
      <c r="D2095" s="26" t="s">
        <v>251</v>
      </c>
      <c r="E2095" s="21"/>
      <c r="F2095" s="34" t="s">
        <v>93</v>
      </c>
      <c r="G2095" s="9" t="s">
        <v>19</v>
      </c>
      <c r="H2095" s="11">
        <v>1988</v>
      </c>
      <c r="I2095" s="11" t="s">
        <v>5</v>
      </c>
      <c r="J2095" s="12" t="s">
        <v>100</v>
      </c>
      <c r="K2095" s="16" t="s">
        <v>25</v>
      </c>
      <c r="L2095" s="16" t="s">
        <v>7</v>
      </c>
      <c r="M2095" s="10">
        <v>1</v>
      </c>
      <c r="N2095" s="19">
        <v>320</v>
      </c>
      <c r="O2095" s="23"/>
      <c r="P2095" s="17">
        <f t="shared" si="70"/>
        <v>384</v>
      </c>
      <c r="Q2095" s="18">
        <f t="shared" si="71"/>
        <v>0</v>
      </c>
    </row>
    <row r="2096" spans="2:17" s="1" customFormat="1" ht="15.75" customHeight="1">
      <c r="B2096" s="14" t="s">
        <v>163</v>
      </c>
      <c r="C2096" s="34"/>
      <c r="D2096" s="26"/>
      <c r="E2096" s="21"/>
      <c r="F2096" s="34" t="s">
        <v>93</v>
      </c>
      <c r="G2096" s="9" t="s">
        <v>19</v>
      </c>
      <c r="H2096" s="11">
        <v>1988</v>
      </c>
      <c r="I2096" s="11" t="s">
        <v>5</v>
      </c>
      <c r="J2096" s="12" t="s">
        <v>100</v>
      </c>
      <c r="K2096" s="16" t="s">
        <v>25</v>
      </c>
      <c r="L2096" s="16" t="s">
        <v>7</v>
      </c>
      <c r="M2096" s="10">
        <v>0</v>
      </c>
      <c r="N2096" s="19">
        <v>300</v>
      </c>
      <c r="O2096" s="23"/>
      <c r="P2096" s="17">
        <f t="shared" si="70"/>
        <v>360</v>
      </c>
      <c r="Q2096" s="18">
        <f t="shared" si="71"/>
        <v>0</v>
      </c>
    </row>
    <row r="2097" spans="2:17" s="1" customFormat="1" ht="15.75" customHeight="1">
      <c r="B2097" s="14" t="s">
        <v>163</v>
      </c>
      <c r="C2097" s="34"/>
      <c r="D2097" s="26"/>
      <c r="E2097" s="21"/>
      <c r="F2097" s="34" t="s">
        <v>93</v>
      </c>
      <c r="G2097" s="9" t="s">
        <v>19</v>
      </c>
      <c r="H2097" s="11">
        <v>1989</v>
      </c>
      <c r="I2097" s="11" t="s">
        <v>5</v>
      </c>
      <c r="J2097" s="12" t="s">
        <v>100</v>
      </c>
      <c r="K2097" s="16" t="s">
        <v>6</v>
      </c>
      <c r="L2097" s="16" t="s">
        <v>24</v>
      </c>
      <c r="M2097" s="10">
        <v>0</v>
      </c>
      <c r="N2097" s="19">
        <v>300</v>
      </c>
      <c r="O2097" s="23"/>
      <c r="P2097" s="17">
        <f t="shared" si="70"/>
        <v>360</v>
      </c>
      <c r="Q2097" s="18">
        <f t="shared" si="71"/>
        <v>0</v>
      </c>
    </row>
    <row r="2098" spans="2:17" s="1" customFormat="1" ht="15.75" customHeight="1">
      <c r="B2098" s="14" t="s">
        <v>163</v>
      </c>
      <c r="C2098" s="34"/>
      <c r="D2098" s="25"/>
      <c r="E2098" s="40" t="s">
        <v>254</v>
      </c>
      <c r="F2098" s="34" t="s">
        <v>93</v>
      </c>
      <c r="G2098" s="9" t="s">
        <v>19</v>
      </c>
      <c r="H2098" s="11">
        <v>1989</v>
      </c>
      <c r="I2098" s="11" t="s">
        <v>5</v>
      </c>
      <c r="J2098" s="12" t="s">
        <v>100</v>
      </c>
      <c r="K2098" s="16" t="s">
        <v>6</v>
      </c>
      <c r="L2098" s="16" t="s">
        <v>7</v>
      </c>
      <c r="M2098" s="10">
        <v>0</v>
      </c>
      <c r="N2098" s="19">
        <v>280</v>
      </c>
      <c r="O2098" s="23"/>
      <c r="P2098" s="17">
        <f t="shared" si="70"/>
        <v>336</v>
      </c>
      <c r="Q2098" s="18">
        <f t="shared" si="71"/>
        <v>0</v>
      </c>
    </row>
    <row r="2099" spans="2:17" s="1" customFormat="1" ht="15.75" customHeight="1">
      <c r="B2099" s="14" t="s">
        <v>163</v>
      </c>
      <c r="C2099" s="34"/>
      <c r="D2099" s="28"/>
      <c r="E2099" s="24"/>
      <c r="F2099" s="34" t="s">
        <v>93</v>
      </c>
      <c r="G2099" s="9" t="s">
        <v>19</v>
      </c>
      <c r="H2099" s="11">
        <v>1989</v>
      </c>
      <c r="I2099" s="11" t="s">
        <v>5</v>
      </c>
      <c r="J2099" s="12" t="s">
        <v>100</v>
      </c>
      <c r="K2099" s="16" t="s">
        <v>6</v>
      </c>
      <c r="L2099" s="16" t="s">
        <v>24</v>
      </c>
      <c r="M2099" s="10">
        <v>0</v>
      </c>
      <c r="N2099" s="19">
        <v>320</v>
      </c>
      <c r="O2099" s="23"/>
      <c r="P2099" s="17">
        <f t="shared" si="70"/>
        <v>384</v>
      </c>
      <c r="Q2099" s="18">
        <f t="shared" si="71"/>
        <v>0</v>
      </c>
    </row>
    <row r="2100" spans="2:17" s="1" customFormat="1" ht="15.75" customHeight="1">
      <c r="B2100" s="14" t="s">
        <v>163</v>
      </c>
      <c r="C2100" s="34"/>
      <c r="D2100" s="26"/>
      <c r="E2100" s="21"/>
      <c r="F2100" s="34" t="s">
        <v>93</v>
      </c>
      <c r="G2100" s="9" t="s">
        <v>19</v>
      </c>
      <c r="H2100" s="11">
        <v>1989</v>
      </c>
      <c r="I2100" s="11" t="s">
        <v>5</v>
      </c>
      <c r="J2100" s="12" t="s">
        <v>100</v>
      </c>
      <c r="K2100" s="16" t="s">
        <v>25</v>
      </c>
      <c r="L2100" s="16" t="s">
        <v>7</v>
      </c>
      <c r="M2100" s="10">
        <v>0</v>
      </c>
      <c r="N2100" s="19">
        <v>260</v>
      </c>
      <c r="O2100" s="23"/>
      <c r="P2100" s="17">
        <f t="shared" si="70"/>
        <v>312</v>
      </c>
      <c r="Q2100" s="18">
        <f t="shared" si="71"/>
        <v>0</v>
      </c>
    </row>
    <row r="2101" spans="2:17" s="1" customFormat="1" ht="15.75" customHeight="1">
      <c r="B2101" s="14" t="s">
        <v>163</v>
      </c>
      <c r="C2101" s="34"/>
      <c r="D2101" s="25"/>
      <c r="E2101" s="40" t="s">
        <v>254</v>
      </c>
      <c r="F2101" s="34" t="s">
        <v>93</v>
      </c>
      <c r="G2101" s="9" t="s">
        <v>19</v>
      </c>
      <c r="H2101" s="11">
        <v>1990</v>
      </c>
      <c r="I2101" s="11" t="s">
        <v>5</v>
      </c>
      <c r="J2101" s="12" t="s">
        <v>100</v>
      </c>
      <c r="K2101" s="16" t="s">
        <v>6</v>
      </c>
      <c r="L2101" s="16" t="s">
        <v>7</v>
      </c>
      <c r="M2101" s="10">
        <v>0</v>
      </c>
      <c r="N2101" s="19">
        <v>290</v>
      </c>
      <c r="O2101" s="23"/>
      <c r="P2101" s="17">
        <f t="shared" si="70"/>
        <v>348</v>
      </c>
      <c r="Q2101" s="18">
        <f t="shared" si="71"/>
        <v>0</v>
      </c>
    </row>
    <row r="2102" spans="2:17" s="1" customFormat="1" ht="15.75" customHeight="1">
      <c r="B2102" s="14" t="s">
        <v>163</v>
      </c>
      <c r="C2102" s="34"/>
      <c r="D2102" s="28"/>
      <c r="E2102" s="24"/>
      <c r="F2102" s="34" t="s">
        <v>93</v>
      </c>
      <c r="G2102" s="9" t="s">
        <v>19</v>
      </c>
      <c r="H2102" s="11">
        <v>1990</v>
      </c>
      <c r="I2102" s="11" t="s">
        <v>5</v>
      </c>
      <c r="J2102" s="12" t="s">
        <v>100</v>
      </c>
      <c r="K2102" s="16" t="s">
        <v>6</v>
      </c>
      <c r="L2102" s="16" t="s">
        <v>24</v>
      </c>
      <c r="M2102" s="10">
        <v>0</v>
      </c>
      <c r="N2102" s="19">
        <v>320</v>
      </c>
      <c r="O2102" s="23"/>
      <c r="P2102" s="17">
        <f t="shared" si="70"/>
        <v>384</v>
      </c>
      <c r="Q2102" s="18">
        <f t="shared" si="71"/>
        <v>0</v>
      </c>
    </row>
    <row r="2103" spans="2:17" s="1" customFormat="1" ht="15.75" customHeight="1">
      <c r="B2103" s="14" t="s">
        <v>163</v>
      </c>
      <c r="C2103" s="34"/>
      <c r="D2103" s="28" t="s">
        <v>251</v>
      </c>
      <c r="E2103" s="24"/>
      <c r="F2103" s="34" t="s">
        <v>93</v>
      </c>
      <c r="G2103" s="9" t="s">
        <v>19</v>
      </c>
      <c r="H2103" s="11">
        <v>1993</v>
      </c>
      <c r="I2103" s="11" t="s">
        <v>5</v>
      </c>
      <c r="J2103" s="12" t="s">
        <v>100</v>
      </c>
      <c r="K2103" s="16" t="s">
        <v>6</v>
      </c>
      <c r="L2103" s="16" t="s">
        <v>7</v>
      </c>
      <c r="M2103" s="10">
        <v>1</v>
      </c>
      <c r="N2103" s="19">
        <v>280</v>
      </c>
      <c r="O2103" s="23"/>
      <c r="P2103" s="17">
        <f t="shared" si="70"/>
        <v>336</v>
      </c>
      <c r="Q2103" s="18">
        <f t="shared" si="71"/>
        <v>0</v>
      </c>
    </row>
    <row r="2104" spans="2:17" s="1" customFormat="1" ht="15.75" customHeight="1">
      <c r="B2104" s="14" t="s">
        <v>163</v>
      </c>
      <c r="C2104" s="34"/>
      <c r="D2104" s="26"/>
      <c r="E2104" s="21"/>
      <c r="F2104" s="34" t="s">
        <v>93</v>
      </c>
      <c r="G2104" s="9" t="s">
        <v>19</v>
      </c>
      <c r="H2104" s="11">
        <v>1994</v>
      </c>
      <c r="I2104" s="11" t="s">
        <v>5</v>
      </c>
      <c r="J2104" s="12" t="s">
        <v>100</v>
      </c>
      <c r="K2104" s="16" t="s">
        <v>6</v>
      </c>
      <c r="L2104" s="16" t="s">
        <v>7</v>
      </c>
      <c r="M2104" s="10">
        <v>0</v>
      </c>
      <c r="N2104" s="19">
        <v>245</v>
      </c>
      <c r="O2104" s="23"/>
      <c r="P2104" s="17">
        <f t="shared" si="70"/>
        <v>294</v>
      </c>
      <c r="Q2104" s="18">
        <f t="shared" si="71"/>
        <v>0</v>
      </c>
    </row>
    <row r="2105" spans="2:17" s="1" customFormat="1" ht="15.75" customHeight="1">
      <c r="B2105" s="14" t="s">
        <v>163</v>
      </c>
      <c r="C2105" s="34"/>
      <c r="D2105" s="26"/>
      <c r="E2105" s="21"/>
      <c r="F2105" s="34" t="s">
        <v>93</v>
      </c>
      <c r="G2105" s="9" t="s">
        <v>19</v>
      </c>
      <c r="H2105" s="11">
        <v>1995</v>
      </c>
      <c r="I2105" s="11" t="s">
        <v>5</v>
      </c>
      <c r="J2105" s="12" t="s">
        <v>100</v>
      </c>
      <c r="K2105" s="16" t="s">
        <v>6</v>
      </c>
      <c r="L2105" s="16" t="s">
        <v>7</v>
      </c>
      <c r="M2105" s="10">
        <v>0</v>
      </c>
      <c r="N2105" s="19">
        <v>250</v>
      </c>
      <c r="O2105" s="23"/>
      <c r="P2105" s="17">
        <f t="shared" si="70"/>
        <v>300</v>
      </c>
      <c r="Q2105" s="18">
        <f t="shared" si="71"/>
        <v>0</v>
      </c>
    </row>
    <row r="2106" spans="2:17" s="1" customFormat="1" ht="15.75" customHeight="1">
      <c r="B2106" s="14" t="s">
        <v>163</v>
      </c>
      <c r="C2106" s="34"/>
      <c r="D2106" s="28"/>
      <c r="E2106" s="40"/>
      <c r="F2106" s="34" t="s">
        <v>93</v>
      </c>
      <c r="G2106" s="9" t="s">
        <v>19</v>
      </c>
      <c r="H2106" s="11">
        <v>1996</v>
      </c>
      <c r="I2106" s="11" t="s">
        <v>5</v>
      </c>
      <c r="J2106" s="12" t="s">
        <v>100</v>
      </c>
      <c r="K2106" s="16" t="s">
        <v>6</v>
      </c>
      <c r="L2106" s="16" t="s">
        <v>7</v>
      </c>
      <c r="M2106" s="10">
        <v>0</v>
      </c>
      <c r="N2106" s="19">
        <v>240</v>
      </c>
      <c r="O2106" s="23"/>
      <c r="P2106" s="17">
        <f t="shared" si="70"/>
        <v>288</v>
      </c>
      <c r="Q2106" s="18">
        <f t="shared" si="71"/>
        <v>0</v>
      </c>
    </row>
    <row r="2107" spans="2:17" s="1" customFormat="1" ht="15.75" customHeight="1">
      <c r="B2107" s="14" t="s">
        <v>163</v>
      </c>
      <c r="C2107" s="34"/>
      <c r="D2107" s="26"/>
      <c r="E2107" s="21"/>
      <c r="F2107" s="34" t="s">
        <v>93</v>
      </c>
      <c r="G2107" s="9" t="s">
        <v>19</v>
      </c>
      <c r="H2107" s="11">
        <v>1999</v>
      </c>
      <c r="I2107" s="11" t="s">
        <v>56</v>
      </c>
      <c r="J2107" s="12" t="s">
        <v>100</v>
      </c>
      <c r="K2107" s="16" t="s">
        <v>6</v>
      </c>
      <c r="L2107" s="16" t="s">
        <v>7</v>
      </c>
      <c r="M2107" s="10">
        <v>1</v>
      </c>
      <c r="N2107" s="19">
        <v>110</v>
      </c>
      <c r="O2107" s="23"/>
      <c r="P2107" s="17">
        <f t="shared" si="70"/>
        <v>132</v>
      </c>
      <c r="Q2107" s="18">
        <f t="shared" si="71"/>
        <v>0</v>
      </c>
    </row>
    <row r="2108" spans="2:17" s="1" customFormat="1" ht="15.75" customHeight="1">
      <c r="B2108" s="14" t="s">
        <v>163</v>
      </c>
      <c r="C2108" s="34"/>
      <c r="D2108" s="25"/>
      <c r="E2108" s="40" t="s">
        <v>254</v>
      </c>
      <c r="F2108" s="34" t="s">
        <v>93</v>
      </c>
      <c r="G2108" s="9" t="s">
        <v>19</v>
      </c>
      <c r="H2108" s="11">
        <v>1999</v>
      </c>
      <c r="I2108" s="11" t="s">
        <v>5</v>
      </c>
      <c r="J2108" s="12" t="s">
        <v>100</v>
      </c>
      <c r="K2108" s="16" t="s">
        <v>6</v>
      </c>
      <c r="L2108" s="16" t="s">
        <v>7</v>
      </c>
      <c r="M2108" s="10">
        <v>0</v>
      </c>
      <c r="N2108" s="19">
        <v>270</v>
      </c>
      <c r="O2108" s="23"/>
      <c r="P2108" s="17">
        <f t="shared" si="70"/>
        <v>324</v>
      </c>
      <c r="Q2108" s="18">
        <f t="shared" si="71"/>
        <v>0</v>
      </c>
    </row>
    <row r="2109" spans="2:17" s="1" customFormat="1" ht="15.75" customHeight="1">
      <c r="B2109" s="14" t="s">
        <v>163</v>
      </c>
      <c r="C2109" s="34"/>
      <c r="D2109" s="26"/>
      <c r="E2109" s="40"/>
      <c r="F2109" s="34" t="s">
        <v>93</v>
      </c>
      <c r="G2109" s="9" t="s">
        <v>19</v>
      </c>
      <c r="H2109" s="11">
        <v>2000</v>
      </c>
      <c r="I2109" s="11" t="s">
        <v>5</v>
      </c>
      <c r="J2109" s="12" t="s">
        <v>100</v>
      </c>
      <c r="K2109" s="16" t="s">
        <v>6</v>
      </c>
      <c r="L2109" s="16" t="s">
        <v>7</v>
      </c>
      <c r="M2109" s="10">
        <v>0</v>
      </c>
      <c r="N2109" s="19">
        <v>300</v>
      </c>
      <c r="O2109" s="23"/>
      <c r="P2109" s="17">
        <f t="shared" si="70"/>
        <v>360</v>
      </c>
      <c r="Q2109" s="18">
        <f t="shared" si="71"/>
        <v>0</v>
      </c>
    </row>
    <row r="2110" spans="2:17" s="1" customFormat="1" ht="15.75" customHeight="1">
      <c r="B2110" s="14" t="s">
        <v>163</v>
      </c>
      <c r="C2110" s="34"/>
      <c r="D2110" s="26"/>
      <c r="E2110" s="21"/>
      <c r="F2110" s="34" t="s">
        <v>93</v>
      </c>
      <c r="G2110" s="9" t="s">
        <v>19</v>
      </c>
      <c r="H2110" s="11">
        <v>2002</v>
      </c>
      <c r="I2110" s="11" t="s">
        <v>5</v>
      </c>
      <c r="J2110" s="12" t="s">
        <v>100</v>
      </c>
      <c r="K2110" s="16" t="s">
        <v>6</v>
      </c>
      <c r="L2110" s="16" t="s">
        <v>7</v>
      </c>
      <c r="M2110" s="10">
        <v>0</v>
      </c>
      <c r="N2110" s="19">
        <v>260</v>
      </c>
      <c r="O2110" s="23"/>
      <c r="P2110" s="17">
        <f t="shared" si="70"/>
        <v>312</v>
      </c>
      <c r="Q2110" s="18">
        <f t="shared" si="71"/>
        <v>0</v>
      </c>
    </row>
    <row r="2111" spans="2:17" s="1" customFormat="1" ht="15.75" customHeight="1">
      <c r="B2111" s="14" t="s">
        <v>163</v>
      </c>
      <c r="C2111" s="34"/>
      <c r="D2111" s="26" t="s">
        <v>251</v>
      </c>
      <c r="E2111" s="21"/>
      <c r="F2111" s="34" t="s">
        <v>93</v>
      </c>
      <c r="G2111" s="9" t="s">
        <v>19</v>
      </c>
      <c r="H2111" s="11">
        <v>2005</v>
      </c>
      <c r="I2111" s="11" t="s">
        <v>5</v>
      </c>
      <c r="J2111" s="12" t="s">
        <v>100</v>
      </c>
      <c r="K2111" s="16" t="s">
        <v>6</v>
      </c>
      <c r="L2111" s="16" t="s">
        <v>7</v>
      </c>
      <c r="M2111" s="10">
        <v>1</v>
      </c>
      <c r="N2111" s="19">
        <v>300</v>
      </c>
      <c r="O2111" s="23"/>
      <c r="P2111" s="17">
        <f t="shared" si="70"/>
        <v>360</v>
      </c>
      <c r="Q2111" s="18">
        <f t="shared" si="71"/>
        <v>0</v>
      </c>
    </row>
    <row r="2112" spans="2:17" s="1" customFormat="1" ht="15.75" customHeight="1">
      <c r="B2112" s="14" t="s">
        <v>163</v>
      </c>
      <c r="C2112" s="34"/>
      <c r="D2112" s="26"/>
      <c r="E2112" s="21"/>
      <c r="F2112" s="34" t="s">
        <v>93</v>
      </c>
      <c r="G2112" s="9" t="s">
        <v>19</v>
      </c>
      <c r="H2112" s="11">
        <v>2006</v>
      </c>
      <c r="I2112" s="11" t="s">
        <v>5</v>
      </c>
      <c r="J2112" s="12" t="s">
        <v>100</v>
      </c>
      <c r="K2112" s="16" t="s">
        <v>6</v>
      </c>
      <c r="L2112" s="16" t="s">
        <v>7</v>
      </c>
      <c r="M2112" s="10">
        <v>0</v>
      </c>
      <c r="N2112" s="19">
        <v>250</v>
      </c>
      <c r="O2112" s="23"/>
      <c r="P2112" s="17">
        <f t="shared" si="70"/>
        <v>300</v>
      </c>
      <c r="Q2112" s="18">
        <f t="shared" si="71"/>
        <v>0</v>
      </c>
    </row>
    <row r="2113" spans="2:17" s="1" customFormat="1" ht="15.75" customHeight="1">
      <c r="B2113" s="14" t="s">
        <v>163</v>
      </c>
      <c r="C2113" s="34"/>
      <c r="D2113" s="26"/>
      <c r="E2113" s="21"/>
      <c r="F2113" s="34" t="s">
        <v>93</v>
      </c>
      <c r="G2113" s="9" t="s">
        <v>19</v>
      </c>
      <c r="H2113" s="11">
        <v>2008</v>
      </c>
      <c r="I2113" s="11" t="s">
        <v>5</v>
      </c>
      <c r="J2113" s="12" t="s">
        <v>100</v>
      </c>
      <c r="K2113" s="16" t="s">
        <v>6</v>
      </c>
      <c r="L2113" s="16" t="s">
        <v>7</v>
      </c>
      <c r="M2113" s="10">
        <v>0</v>
      </c>
      <c r="N2113" s="19">
        <v>250</v>
      </c>
      <c r="O2113" s="23"/>
      <c r="P2113" s="17">
        <f t="shared" si="70"/>
        <v>300</v>
      </c>
      <c r="Q2113" s="18">
        <f t="shared" si="71"/>
        <v>0</v>
      </c>
    </row>
    <row r="2114" spans="2:17" s="1" customFormat="1" ht="15.75" customHeight="1">
      <c r="B2114" s="14" t="s">
        <v>576</v>
      </c>
      <c r="C2114" s="34" t="s">
        <v>451</v>
      </c>
      <c r="D2114" s="26"/>
      <c r="E2114" s="21"/>
      <c r="F2114" s="34" t="s">
        <v>93</v>
      </c>
      <c r="G2114" s="9" t="s">
        <v>133</v>
      </c>
      <c r="H2114" s="11">
        <v>2010</v>
      </c>
      <c r="I2114" s="13" t="s">
        <v>12</v>
      </c>
      <c r="J2114" s="12" t="s">
        <v>100</v>
      </c>
      <c r="K2114" s="16" t="s">
        <v>6</v>
      </c>
      <c r="L2114" s="16" t="s">
        <v>7</v>
      </c>
      <c r="M2114" s="10">
        <v>0</v>
      </c>
      <c r="N2114" s="19">
        <v>60</v>
      </c>
      <c r="O2114" s="23"/>
      <c r="P2114" s="17">
        <f t="shared" si="70"/>
        <v>72</v>
      </c>
      <c r="Q2114" s="18">
        <f t="shared" si="71"/>
        <v>0</v>
      </c>
    </row>
    <row r="2115" spans="2:17" s="1" customFormat="1" ht="15.75" customHeight="1">
      <c r="B2115" s="14" t="s">
        <v>61</v>
      </c>
      <c r="C2115" s="34"/>
      <c r="D2115" s="26"/>
      <c r="E2115" s="21"/>
      <c r="F2115" s="34" t="s">
        <v>93</v>
      </c>
      <c r="G2115" s="9" t="s">
        <v>62</v>
      </c>
      <c r="H2115" s="11">
        <v>1955</v>
      </c>
      <c r="I2115" s="11" t="s">
        <v>5</v>
      </c>
      <c r="J2115" s="12" t="s">
        <v>100</v>
      </c>
      <c r="K2115" s="16" t="s">
        <v>25</v>
      </c>
      <c r="L2115" s="16" t="s">
        <v>24</v>
      </c>
      <c r="M2115" s="10">
        <v>0</v>
      </c>
      <c r="N2115" s="19">
        <v>75</v>
      </c>
      <c r="O2115" s="23"/>
      <c r="P2115" s="17">
        <f t="shared" si="70"/>
        <v>90</v>
      </c>
      <c r="Q2115" s="18">
        <f t="shared" si="71"/>
        <v>0</v>
      </c>
    </row>
    <row r="2116" spans="2:17" ht="8" customHeight="1">
      <c r="B2116" s="2"/>
      <c r="C2116" s="2"/>
      <c r="D2116" s="29"/>
      <c r="E2116" s="2"/>
      <c r="F2116" s="35"/>
      <c r="G2116" s="2"/>
      <c r="H2116" s="2"/>
      <c r="I2116" s="2"/>
      <c r="J2116" s="2"/>
      <c r="K2116" s="2"/>
      <c r="L2116" s="2"/>
      <c r="M2116" s="2"/>
      <c r="N2116" s="2"/>
      <c r="O2116" s="2"/>
      <c r="P2116" s="2"/>
      <c r="Q2116" s="2"/>
    </row>
    <row r="2117" spans="2:17">
      <c r="B2117" s="3"/>
      <c r="C2117" s="3"/>
      <c r="D2117" s="30"/>
      <c r="E2117" s="3"/>
      <c r="F2117" s="36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</row>
    <row r="2118" spans="2:17">
      <c r="B2118" s="3"/>
      <c r="C2118" s="3"/>
      <c r="D2118" s="30"/>
      <c r="E2118" s="3"/>
      <c r="F2118" s="36"/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</row>
    <row r="2119" spans="2:17">
      <c r="B2119" s="3"/>
      <c r="C2119" s="3"/>
      <c r="D2119" s="30"/>
      <c r="E2119" s="3"/>
      <c r="F2119" s="36"/>
      <c r="G2119" s="3"/>
      <c r="H2119" s="3"/>
      <c r="I2119" s="3"/>
      <c r="J2119" s="3"/>
      <c r="K2119" s="3"/>
      <c r="L2119" s="3"/>
      <c r="M2119" s="3"/>
      <c r="N2119" s="3"/>
      <c r="O2119" s="3"/>
      <c r="P2119" s="3"/>
      <c r="Q2119" s="3"/>
    </row>
    <row r="2120" spans="2:17">
      <c r="B2120" s="3"/>
      <c r="C2120" s="3"/>
      <c r="D2120" s="30"/>
      <c r="E2120" s="3"/>
      <c r="F2120" s="36"/>
      <c r="G2120" s="3"/>
      <c r="H2120" s="3"/>
      <c r="I2120" s="3"/>
      <c r="J2120" s="3"/>
      <c r="K2120" s="3"/>
      <c r="L2120" s="3"/>
      <c r="M2120" s="3"/>
      <c r="N2120" s="3"/>
      <c r="O2120" s="3"/>
      <c r="P2120" s="3"/>
      <c r="Q2120" s="3"/>
    </row>
    <row r="2121" spans="2:17">
      <c r="B2121" s="3"/>
      <c r="C2121" s="3"/>
      <c r="D2121" s="30"/>
      <c r="E2121" s="3"/>
      <c r="F2121" s="36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</row>
    <row r="2122" spans="2:17">
      <c r="B2122" s="3"/>
      <c r="C2122" s="3"/>
      <c r="D2122" s="30"/>
      <c r="E2122" s="3"/>
      <c r="F2122" s="36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</row>
    <row r="2123" spans="2:17">
      <c r="B2123" s="3"/>
      <c r="C2123" s="3"/>
      <c r="D2123" s="30"/>
      <c r="E2123" s="3"/>
      <c r="F2123" s="36"/>
      <c r="G2123" s="3"/>
      <c r="H2123" s="3"/>
      <c r="I2123" s="3"/>
      <c r="J2123" s="3"/>
      <c r="K2123" s="3"/>
      <c r="L2123" s="3"/>
      <c r="M2123" s="3"/>
      <c r="N2123" s="3"/>
      <c r="O2123" s="3"/>
      <c r="P2123" s="3"/>
      <c r="Q2123" s="3"/>
    </row>
    <row r="2124" spans="2:17">
      <c r="B2124" s="3"/>
      <c r="C2124" s="3"/>
      <c r="D2124" s="30"/>
      <c r="E2124" s="3"/>
      <c r="F2124" s="36"/>
      <c r="G2124" s="3"/>
      <c r="H2124" s="3"/>
      <c r="I2124" s="3"/>
      <c r="J2124" s="3"/>
      <c r="K2124" s="3"/>
      <c r="L2124" s="3"/>
      <c r="M2124" s="3"/>
      <c r="N2124" s="3"/>
      <c r="O2124" s="3"/>
      <c r="P2124" s="3"/>
      <c r="Q2124" s="3"/>
    </row>
    <row r="2125" spans="2:17">
      <c r="B2125" s="3"/>
      <c r="C2125" s="3"/>
      <c r="D2125" s="30"/>
      <c r="E2125" s="3"/>
      <c r="F2125" s="36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</row>
    <row r="2126" spans="2:17">
      <c r="B2126" s="3"/>
      <c r="C2126" s="3"/>
      <c r="D2126" s="30"/>
      <c r="E2126" s="3"/>
      <c r="F2126" s="36"/>
      <c r="G2126" s="3"/>
      <c r="H2126" s="3"/>
      <c r="I2126" s="3"/>
      <c r="J2126" s="3"/>
      <c r="K2126" s="3"/>
      <c r="L2126" s="3"/>
      <c r="M2126" s="3"/>
      <c r="N2126" s="3"/>
      <c r="O2126" s="3"/>
      <c r="P2126" s="3"/>
      <c r="Q2126" s="3"/>
    </row>
    <row r="2127" spans="2:17">
      <c r="B2127" s="3"/>
      <c r="C2127" s="3"/>
      <c r="D2127" s="30"/>
      <c r="E2127" s="3"/>
      <c r="F2127" s="36"/>
      <c r="G2127" s="3"/>
      <c r="H2127" s="3"/>
      <c r="I2127" s="3"/>
      <c r="J2127" s="3"/>
      <c r="K2127" s="3"/>
      <c r="L2127" s="3"/>
      <c r="M2127" s="3"/>
      <c r="N2127" s="3"/>
      <c r="O2127" s="3"/>
      <c r="P2127" s="3"/>
      <c r="Q2127" s="3"/>
    </row>
    <row r="2128" spans="2:17">
      <c r="B2128" s="3"/>
      <c r="C2128" s="3"/>
      <c r="D2128" s="30"/>
      <c r="E2128" s="3"/>
      <c r="F2128" s="36"/>
      <c r="G2128" s="3"/>
      <c r="H2128" s="3"/>
      <c r="I2128" s="3"/>
      <c r="J2128" s="3"/>
      <c r="K2128" s="3"/>
      <c r="L2128" s="3"/>
      <c r="M2128" s="3"/>
      <c r="N2128" s="3"/>
      <c r="O2128" s="3"/>
      <c r="P2128" s="3"/>
      <c r="Q2128" s="3"/>
    </row>
    <row r="2129" spans="2:17">
      <c r="B2129" s="3"/>
      <c r="C2129" s="3"/>
      <c r="D2129" s="30"/>
      <c r="E2129" s="3"/>
      <c r="F2129" s="36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</row>
    <row r="2130" spans="2:17">
      <c r="B2130" s="3"/>
      <c r="C2130" s="3"/>
      <c r="D2130" s="30"/>
      <c r="E2130" s="3"/>
      <c r="F2130" s="36"/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</row>
    <row r="2131" spans="2:17">
      <c r="B2131" s="3"/>
      <c r="C2131" s="3"/>
      <c r="D2131" s="30"/>
      <c r="E2131" s="3"/>
      <c r="F2131" s="36"/>
      <c r="G2131" s="3"/>
      <c r="H2131" s="3"/>
      <c r="I2131" s="3"/>
      <c r="J2131" s="3"/>
      <c r="K2131" s="3"/>
      <c r="L2131" s="3"/>
      <c r="M2131" s="3"/>
      <c r="N2131" s="3"/>
      <c r="O2131" s="3"/>
      <c r="P2131" s="3"/>
      <c r="Q2131" s="3"/>
    </row>
    <row r="2132" spans="2:17">
      <c r="B2132" s="3"/>
      <c r="C2132" s="3"/>
      <c r="D2132" s="30"/>
      <c r="E2132" s="3"/>
      <c r="F2132" s="36"/>
      <c r="G2132" s="3"/>
      <c r="H2132" s="3"/>
      <c r="I2132" s="3"/>
      <c r="J2132" s="3"/>
      <c r="K2132" s="3"/>
      <c r="L2132" s="3"/>
      <c r="M2132" s="3"/>
      <c r="N2132" s="3"/>
      <c r="O2132" s="3"/>
      <c r="P2132" s="3"/>
      <c r="Q2132" s="3"/>
    </row>
    <row r="2133" spans="2:17">
      <c r="B2133" s="3"/>
      <c r="C2133" s="3"/>
      <c r="D2133" s="30"/>
      <c r="E2133" s="3"/>
      <c r="F2133" s="36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</row>
    <row r="2134" spans="2:17">
      <c r="B2134" s="3"/>
      <c r="C2134" s="3"/>
      <c r="D2134" s="30"/>
      <c r="E2134" s="3"/>
      <c r="F2134" s="36"/>
      <c r="G2134" s="3"/>
      <c r="H2134" s="3"/>
      <c r="I2134" s="3"/>
      <c r="J2134" s="3"/>
      <c r="K2134" s="3"/>
      <c r="L2134" s="3"/>
      <c r="M2134" s="3"/>
      <c r="N2134" s="3"/>
      <c r="O2134" s="3"/>
      <c r="P2134" s="3"/>
      <c r="Q2134" s="3"/>
    </row>
    <row r="2135" spans="2:17">
      <c r="B2135" s="3"/>
      <c r="C2135" s="3"/>
      <c r="D2135" s="30"/>
      <c r="E2135" s="3"/>
      <c r="F2135" s="36"/>
      <c r="G2135" s="3"/>
      <c r="H2135" s="3"/>
      <c r="I2135" s="3"/>
      <c r="J2135" s="3"/>
      <c r="K2135" s="3"/>
      <c r="L2135" s="3"/>
      <c r="M2135" s="3"/>
      <c r="N2135" s="3"/>
      <c r="O2135" s="3"/>
      <c r="P2135" s="3"/>
      <c r="Q2135" s="3"/>
    </row>
    <row r="2136" spans="2:17">
      <c r="B2136" s="3"/>
      <c r="C2136" s="3"/>
      <c r="D2136" s="30"/>
      <c r="E2136" s="3"/>
      <c r="F2136" s="36"/>
      <c r="G2136" s="3"/>
      <c r="H2136" s="3"/>
      <c r="I2136" s="3"/>
      <c r="J2136" s="3"/>
      <c r="K2136" s="3"/>
      <c r="L2136" s="3"/>
      <c r="M2136" s="3"/>
      <c r="N2136" s="3"/>
      <c r="O2136" s="3"/>
      <c r="P2136" s="3"/>
      <c r="Q2136" s="3"/>
    </row>
    <row r="2137" spans="2:17">
      <c r="B2137" s="3"/>
      <c r="C2137" s="3"/>
      <c r="D2137" s="30"/>
      <c r="E2137" s="3"/>
      <c r="F2137" s="36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</row>
    <row r="2138" spans="2:17">
      <c r="B2138" s="3"/>
      <c r="C2138" s="3"/>
      <c r="D2138" s="30"/>
      <c r="E2138" s="3"/>
      <c r="F2138" s="36"/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</row>
    <row r="2139" spans="2:17">
      <c r="B2139" s="3"/>
      <c r="C2139" s="3"/>
      <c r="D2139" s="30"/>
      <c r="E2139" s="3"/>
      <c r="F2139" s="36"/>
      <c r="G2139" s="3"/>
      <c r="H2139" s="3"/>
      <c r="I2139" s="3"/>
      <c r="J2139" s="3"/>
      <c r="K2139" s="3"/>
      <c r="L2139" s="3"/>
      <c r="M2139" s="3"/>
      <c r="N2139" s="3"/>
      <c r="O2139" s="3"/>
      <c r="P2139" s="3"/>
      <c r="Q2139" s="3"/>
    </row>
    <row r="2140" spans="2:17">
      <c r="B2140" s="3"/>
      <c r="C2140" s="3"/>
      <c r="D2140" s="30"/>
      <c r="E2140" s="3"/>
      <c r="F2140" s="36"/>
      <c r="G2140" s="3"/>
      <c r="H2140" s="3"/>
      <c r="I2140" s="3"/>
      <c r="J2140" s="3"/>
      <c r="K2140" s="3"/>
      <c r="L2140" s="3"/>
      <c r="M2140" s="3"/>
      <c r="N2140" s="3"/>
      <c r="O2140" s="3"/>
      <c r="P2140" s="3"/>
      <c r="Q2140" s="3"/>
    </row>
    <row r="2141" spans="2:17">
      <c r="B2141" s="3"/>
      <c r="C2141" s="3"/>
      <c r="D2141" s="30"/>
      <c r="E2141" s="3"/>
      <c r="F2141" s="36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</row>
    <row r="2142" spans="2:17">
      <c r="B2142" s="3"/>
      <c r="C2142" s="3"/>
      <c r="D2142" s="30"/>
      <c r="E2142" s="3"/>
      <c r="F2142" s="36"/>
      <c r="G2142" s="3"/>
      <c r="H2142" s="3"/>
      <c r="I2142" s="3"/>
      <c r="J2142" s="3"/>
      <c r="K2142" s="3"/>
      <c r="L2142" s="3"/>
      <c r="M2142" s="3"/>
      <c r="N2142" s="3"/>
      <c r="O2142" s="3"/>
      <c r="P2142" s="3"/>
      <c r="Q2142" s="3"/>
    </row>
    <row r="2143" spans="2:17">
      <c r="B2143" s="3"/>
      <c r="C2143" s="3"/>
      <c r="D2143" s="30"/>
      <c r="E2143" s="3"/>
      <c r="F2143" s="36"/>
      <c r="G2143" s="3"/>
      <c r="H2143" s="3"/>
      <c r="I2143" s="3"/>
      <c r="J2143" s="3"/>
      <c r="K2143" s="3"/>
      <c r="L2143" s="3"/>
      <c r="M2143" s="3"/>
      <c r="N2143" s="3"/>
      <c r="O2143" s="3"/>
      <c r="P2143" s="3"/>
      <c r="Q2143" s="3"/>
    </row>
    <row r="2144" spans="2:17">
      <c r="B2144" s="3"/>
      <c r="C2144" s="3"/>
      <c r="D2144" s="30"/>
      <c r="E2144" s="3"/>
      <c r="F2144" s="36"/>
      <c r="G2144" s="3"/>
      <c r="H2144" s="3"/>
      <c r="I2144" s="3"/>
      <c r="J2144" s="3"/>
      <c r="K2144" s="3"/>
      <c r="L2144" s="3"/>
      <c r="M2144" s="3"/>
      <c r="N2144" s="3"/>
      <c r="O2144" s="3"/>
      <c r="P2144" s="3"/>
      <c r="Q2144" s="3"/>
    </row>
    <row r="2145" spans="2:17">
      <c r="B2145" s="3"/>
      <c r="C2145" s="3"/>
      <c r="D2145" s="30"/>
      <c r="E2145" s="3"/>
      <c r="F2145" s="36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</row>
  </sheetData>
  <sortState xmlns:xlrd2="http://schemas.microsoft.com/office/spreadsheetml/2017/richdata2" ref="B5:Q2115">
    <sortCondition ref="B4:B2115"/>
  </sortState>
  <mergeCells count="1">
    <mergeCell ref="B1:Q1"/>
  </mergeCells>
  <phoneticPr fontId="6" type="noConversion"/>
  <conditionalFormatting sqref="P5:P2115">
    <cfRule type="containsBlanks" dxfId="24" priority="260">
      <formula>LEN(TRIM(P5))=0</formula>
    </cfRule>
  </conditionalFormatting>
  <conditionalFormatting sqref="P5:Q2115">
    <cfRule type="expression" dxfId="23" priority="274">
      <formula>$J5&lt;&gt;"LOOSE"</formula>
    </cfRule>
    <cfRule type="expression" dxfId="22" priority="459" stopIfTrue="1">
      <formula>$D5="NEW"</formula>
    </cfRule>
    <cfRule type="expression" dxfId="21" priority="461">
      <formula>$D5="DISC"</formula>
    </cfRule>
  </conditionalFormatting>
  <conditionalFormatting sqref="Q5:Q2115">
    <cfRule type="expression" dxfId="20" priority="356" stopIfTrue="1">
      <formula>$D5="NEW"</formula>
    </cfRule>
    <cfRule type="expression" dxfId="19" priority="451" stopIfTrue="1">
      <formula>$D5="DISC"</formula>
    </cfRule>
    <cfRule type="cellIs" dxfId="18" priority="462" operator="equal">
      <formula>0</formula>
    </cfRule>
    <cfRule type="notContainsBlanks" dxfId="17" priority="543">
      <formula>LEN(TRIM(Q5))&gt;0</formula>
    </cfRule>
    <cfRule type="expression" dxfId="16" priority="546">
      <formula>$J5&lt;&gt;"LOOSE"</formula>
    </cfRule>
  </conditionalFormatting>
  <conditionalFormatting sqref="B5:O2115">
    <cfRule type="expression" dxfId="15" priority="9" stopIfTrue="1">
      <formula>$D5="NEW"</formula>
    </cfRule>
    <cfRule type="expression" dxfId="14" priority="11">
      <formula>$D5="DISC"</formula>
    </cfRule>
    <cfRule type="expression" dxfId="13" priority="12">
      <formula>$J5&lt;&gt;"LOOSE"</formula>
    </cfRule>
  </conditionalFormatting>
  <conditionalFormatting sqref="D5:E2115">
    <cfRule type="containsText" dxfId="12" priority="8" stopIfTrue="1" operator="containsText" text="NEW">
      <formula>NOT(ISERROR(SEARCH("NEW",D5)))</formula>
    </cfRule>
    <cfRule type="containsText" dxfId="11" priority="10" operator="containsText" text="DISC">
      <formula>NOT(ISERROR(SEARCH("DISC",D5)))</formula>
    </cfRule>
  </conditionalFormatting>
  <conditionalFormatting sqref="F5:F2115">
    <cfRule type="containsText" dxfId="10" priority="1" operator="containsText" text="LIQUOR">
      <formula>NOT(ISERROR(SEARCH("LIQUOR",F5)))</formula>
    </cfRule>
    <cfRule type="containsText" dxfId="9" priority="4" operator="containsText" text="ROSE">
      <formula>NOT(ISERROR(SEARCH("ROSE",F5)))</formula>
    </cfRule>
    <cfRule type="containsText" dxfId="8" priority="5" operator="containsText" text="SWEET">
      <formula>NOT(ISERROR(SEARCH("SWEET",F5)))</formula>
    </cfRule>
    <cfRule type="cellIs" dxfId="7" priority="6" operator="equal">
      <formula>"WHITE"</formula>
    </cfRule>
    <cfRule type="cellIs" dxfId="6" priority="7" operator="equal">
      <formula>"RED"</formula>
    </cfRule>
  </conditionalFormatting>
  <conditionalFormatting sqref="I5:I2115">
    <cfRule type="notContainsText" dxfId="5" priority="15" operator="notContains" text="75cl">
      <formula>ISERROR(SEARCH("75cl",I5))</formula>
    </cfRule>
  </conditionalFormatting>
  <conditionalFormatting sqref="J5:J2115">
    <cfRule type="notContainsText" dxfId="4" priority="16" operator="notContains" text="LOOSE">
      <formula>ISERROR(SEARCH("LOOSE",J5))</formula>
    </cfRule>
  </conditionalFormatting>
  <conditionalFormatting sqref="M5:M2115">
    <cfRule type="cellIs" dxfId="3" priority="2" operator="lessThan">
      <formula>1</formula>
    </cfRule>
  </conditionalFormatting>
  <conditionalFormatting sqref="N5:N2115">
    <cfRule type="containsBlanks" dxfId="2" priority="3">
      <formula>LEN(TRIM(N5))=0</formula>
    </cfRule>
  </conditionalFormatting>
  <conditionalFormatting sqref="O5:O2115">
    <cfRule type="notContainsBlanks" dxfId="1" priority="13">
      <formula>LEN(TRIM(O5))&gt;0</formula>
    </cfRule>
    <cfRule type="expression" dxfId="0" priority="14">
      <formula>$J5&lt;&gt;"LOOSE"</formula>
    </cfRule>
  </conditionalFormatting>
  <hyperlinks>
    <hyperlink ref="E27" r:id="rId1" xr:uid="{692D21EE-06C7-EE4D-8CEE-C5892FC367DB}"/>
    <hyperlink ref="E788" r:id="rId2" xr:uid="{DB7E1590-F9A5-374D-87DD-9949ECB04B21}"/>
    <hyperlink ref="E1796" r:id="rId3" xr:uid="{1090CBCA-715A-A74A-83B7-5D097EE630F2}"/>
    <hyperlink ref="E507" r:id="rId4" xr:uid="{8EAE0FBF-D143-DE43-8EF3-427A917F2D1E}"/>
    <hyperlink ref="E1799" r:id="rId5" xr:uid="{CD9745CA-757B-EB44-B470-0BD8DAF6BE4D}"/>
    <hyperlink ref="E679" r:id="rId6" xr:uid="{64402A9B-457F-2D42-80CD-53B7CBF6C9A9}"/>
    <hyperlink ref="E1826" r:id="rId7" xr:uid="{1E834113-9645-D647-B325-115A5D4B6703}"/>
    <hyperlink ref="E462" r:id="rId8" xr:uid="{B795CE67-74B3-3341-8E4F-50FF5B0397C2}"/>
    <hyperlink ref="E279" r:id="rId9" xr:uid="{F859ECB1-EAE3-844B-804A-21E89F9BC28B}"/>
    <hyperlink ref="E1139" r:id="rId10" xr:uid="{C4083E5E-9C21-3A40-A8A3-62B893ACB19E}"/>
    <hyperlink ref="E1820" r:id="rId11" xr:uid="{EF4182D8-D94A-4F40-BBBC-A92E744978E9}"/>
    <hyperlink ref="E419" r:id="rId12" xr:uid="{C223246F-B4C4-8B48-82D9-5FCF051DD8A7}"/>
    <hyperlink ref="E2108" r:id="rId13" xr:uid="{DFBC52F9-69FD-4341-8D0F-7CAAB3973D8C}"/>
    <hyperlink ref="E893:E897" r:id="rId14" display="📷" xr:uid="{624670DF-6E0C-CE4D-8BBD-23441F4215EA}"/>
    <hyperlink ref="E1097" r:id="rId15" xr:uid="{5A466BDD-9BD5-E24F-8BEC-D4CB8A9CFAAC}"/>
    <hyperlink ref="E864:E866" r:id="rId16" display="📷" xr:uid="{AA49F1BC-1565-A742-A4D9-3E25E404483E}"/>
    <hyperlink ref="E1812" r:id="rId17" xr:uid="{4335821C-42CA-8747-9EEA-B81C794429C6}"/>
    <hyperlink ref="E1813" r:id="rId18" xr:uid="{5404A147-3A54-E441-9D88-99B421D5BAFB}"/>
    <hyperlink ref="E860:E862" r:id="rId19" display="📷" xr:uid="{D8BD2CDF-DFC3-DF47-89AB-85DC5F31B549}"/>
    <hyperlink ref="E1850" r:id="rId20" xr:uid="{86054B17-9DFC-CB43-92A5-80F59D659715}"/>
    <hyperlink ref="E658" r:id="rId21" xr:uid="{8017CED4-D3B1-CA4E-8197-990B8ADBADC9}"/>
    <hyperlink ref="E62" r:id="rId22" xr:uid="{CD48687C-2445-6540-A80D-368CCDB0FEA6}"/>
    <hyperlink ref="E39" r:id="rId23" xr:uid="{0738D8F6-9C85-6A4A-8492-8B564F399917}"/>
    <hyperlink ref="E68" r:id="rId24" xr:uid="{512C4603-36D0-E64C-BAFA-74AC2E25627B}"/>
    <hyperlink ref="E1749" r:id="rId25" xr:uid="{29B57777-3D13-0540-9EC3-C71E5639C8AD}"/>
    <hyperlink ref="E1809" r:id="rId26" xr:uid="{2E9E6750-E68C-204E-8D9F-4DFAC72429C4}"/>
    <hyperlink ref="E2084" r:id="rId27" xr:uid="{0A70CC5C-69ED-2645-AAF2-EAC37CDC6FD7}"/>
    <hyperlink ref="E1960" r:id="rId28" xr:uid="{53086A79-B472-8346-9A54-3DDC80C5AB11}"/>
    <hyperlink ref="E2011" r:id="rId29" xr:uid="{789B37B4-5DCD-C945-958F-50B8DB1BE450}"/>
    <hyperlink ref="E2022" r:id="rId30" xr:uid="{1B98DCD5-D551-B543-A392-29D3501BD602}"/>
    <hyperlink ref="E2051" r:id="rId31" xr:uid="{7BFC4A21-AA05-1243-AEC4-0512D2924CCD}"/>
    <hyperlink ref="E1854" r:id="rId32" xr:uid="{5D4AED0A-6961-FF4C-A77E-3FB8BF0C6EB1}"/>
    <hyperlink ref="E2098" r:id="rId33" xr:uid="{5EDC7070-A120-EA48-938C-52554C86B851}"/>
    <hyperlink ref="E2101" r:id="rId34" xr:uid="{C194883F-61D3-9245-810F-E03447A6F43C}"/>
    <hyperlink ref="E2021" r:id="rId35" xr:uid="{B101AD43-B2F6-144A-8421-C9735D5A04A0}"/>
    <hyperlink ref="E1502" r:id="rId36" xr:uid="{615642A7-7211-8E48-8AB5-4253DABDD73C}"/>
    <hyperlink ref="E754:E758" r:id="rId37" display="📷" xr:uid="{7A251404-97C6-DA40-97F8-5E2B319B3897}"/>
    <hyperlink ref="E1335" r:id="rId38" xr:uid="{6159C52A-66BC-E94B-9749-D5B0EA90E4BF}"/>
    <hyperlink ref="E1848" r:id="rId39" xr:uid="{2A302845-545F-514A-BF2B-C9DB2D9D8563}"/>
    <hyperlink ref="E1009" r:id="rId40" xr:uid="{4960CD65-1852-4A49-96BF-685F9A538B00}"/>
    <hyperlink ref="E1015" r:id="rId41" xr:uid="{2162DB68-2A68-BF47-81C3-F8749C20BFA1}"/>
    <hyperlink ref="E1760" r:id="rId42" xr:uid="{C14F7916-B305-624F-AA62-04576AC0CB11}"/>
    <hyperlink ref="E1048" r:id="rId43" xr:uid="{E91A1F4B-F7FA-2C49-86EC-D5F80F420A82}"/>
    <hyperlink ref="E1624" r:id="rId44" xr:uid="{D9D11769-86C5-8A4C-8A56-6B149EF3272F}"/>
    <hyperlink ref="E503" r:id="rId45" xr:uid="{833AAC22-BAA0-B94C-9AD9-03CCF4FD4FD5}"/>
    <hyperlink ref="E1738" r:id="rId46" xr:uid="{5E265E95-68E9-EC46-AEE2-A080D1084D93}"/>
    <hyperlink ref="E1078" r:id="rId47" xr:uid="{448C538F-6575-3845-8BAD-3D39730C4D92}"/>
    <hyperlink ref="E1786" r:id="rId48" xr:uid="{B644A436-6E27-1E4A-A619-7F3B27C73CE8}"/>
    <hyperlink ref="E371" r:id="rId49" xr:uid="{C5EBB060-A89C-464C-BE0F-030456B6D150}"/>
    <hyperlink ref="E1540" r:id="rId50" xr:uid="{2A586E5F-A9F5-8342-96E1-BEBDB49E7CA3}"/>
    <hyperlink ref="E746" r:id="rId51" xr:uid="{12FC30B0-92CE-1545-A699-47326DD17278}"/>
    <hyperlink ref="E722" r:id="rId52" xr:uid="{7A01B2CE-C297-C744-A570-376CDFC6315C}"/>
    <hyperlink ref="E752" r:id="rId53" xr:uid="{E93F288D-26C4-2A48-A030-00E846641D8C}"/>
    <hyperlink ref="E1627" r:id="rId54" xr:uid="{0AD0C84F-3CD2-3D4E-84A9-48D086C38B04}"/>
    <hyperlink ref="E763" r:id="rId55" display="📷" xr:uid="{20632190-6AC1-E048-A1C1-B126DB162D2D}"/>
    <hyperlink ref="E837" r:id="rId56" xr:uid="{A90666E2-98D2-6749-9043-C018BC3893B0}"/>
    <hyperlink ref="E841" r:id="rId57" xr:uid="{07E0E9AD-404D-924B-95DC-D49CADD43A70}"/>
    <hyperlink ref="E840" r:id="rId58" xr:uid="{897A575A-969A-5549-A1DC-753A6BC0C487}"/>
  </hyperlinks>
  <pageMargins left="0.25" right="0" top="0.35433070866141703" bottom="0" header="0.31496062992126" footer="0.31496062992126"/>
  <pageSetup paperSize="9" scale="50" fitToHeight="100" orientation="portrait" horizontalDpi="0" verticalDpi="0" r:id="rId59"/>
  <drawing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STOCK INCLUDING 20% VAT - TVA </vt:lpstr>
      <vt:lpstr>'STOCK INCLUDING 20% VAT - TVA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Jude</dc:creator>
  <cp:lastModifiedBy>Maison Jude</cp:lastModifiedBy>
  <cp:lastPrinted>2026-05-06T12:08:25Z</cp:lastPrinted>
  <dcterms:created xsi:type="dcterms:W3CDTF">2019-03-21T14:04:29Z</dcterms:created>
  <dcterms:modified xsi:type="dcterms:W3CDTF">2026-05-21T14:38:13Z</dcterms:modified>
</cp:coreProperties>
</file>